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F:\BaiduNetdiskWorkspace\留学网\留学相关资料\★日本留学申请资料\留学表格\语言学校专用表格\已使用学校\東京日英学院\"/>
    </mc:Choice>
  </mc:AlternateContent>
  <xr:revisionPtr revIDLastSave="0" documentId="13_ncr:1_{AD8300D1-6FF7-45EE-BEB3-60E1841483B2}" xr6:coauthVersionLast="47" xr6:coauthVersionMax="47" xr10:uidLastSave="{00000000-0000-0000-0000-000000000000}"/>
  <workbookProtection workbookAlgorithmName="SHA-512" workbookHashValue="qn07DIEuWtYHt5Idd7KCn4S2dTzphPEA5mnEmKzCjM5AufSJT/NEJQWEPp9G/HYqg8SFGI4uo5KPR6/I2Xx+7w==" workbookSaltValue="u5oObJWMpWyNJOa4Fzg1EQ==" workbookSpinCount="100000" lockStructure="1"/>
  <bookViews>
    <workbookView xWindow="1365" yWindow="2655" windowWidth="23265" windowHeight="12510" xr2:uid="{00000000-000D-0000-FFFF-FFFF00000000}"/>
  </bookViews>
  <sheets>
    <sheet name="Application" sheetId="11" r:id="rId1"/>
    <sheet name="★Resume-1★" sheetId="6" r:id="rId2"/>
    <sheet name="★Resume-2★" sheetId="3" r:id="rId3"/>
    <sheet name="★Resume-2★ (訳文)" sheetId="46" r:id="rId4"/>
    <sheet name="Career Plan" sheetId="45" state="hidden" r:id="rId5"/>
    <sheet name="Career Plan(訳文)" sheetId="48" state="hidden" r:id="rId6"/>
    <sheet name="★Expenses Payment★" sheetId="4" r:id="rId7"/>
    <sheet name="★Family List★" sheetId="8" state="hidden" r:id="rId8"/>
    <sheet name="★Expenses Payment★(訳文)" sheetId="49" r:id="rId9"/>
    <sheet name="誓約書中国語" sheetId="32" state="hidden" r:id="rId10"/>
    <sheet name="誓約書EN" sheetId="33" state="hidden" r:id="rId11"/>
    <sheet name="誓約書NEP" sheetId="34" state="hidden" r:id="rId12"/>
    <sheet name="誓約書VET" sheetId="35" state="hidden" r:id="rId13"/>
    <sheet name="誓約書MMR" sheetId="39" state="hidden" r:id="rId14"/>
    <sheet name="提交资料一览表" sheetId="26" state="hidden" r:id="rId15"/>
    <sheet name="入学誓約書" sheetId="51" r:id="rId16"/>
    <sheet name="提出書類一覧表" sheetId="27" r:id="rId17"/>
    <sheet name="申請人用（認定）１" sheetId="15" r:id="rId18"/>
    <sheet name="申請人用（認定）２Ｐ " sheetId="24" r:id="rId19"/>
    <sheet name="申請人用（認定）２Ｐ1" sheetId="16" state="hidden" r:id="rId20"/>
    <sheet name="申請人用（認定）３Ｐ " sheetId="25" r:id="rId21"/>
    <sheet name="申請人用（認定）３Ｐ1" sheetId="17" state="hidden" r:id="rId22"/>
    <sheet name="所属機関用（認定）１Ｐ " sheetId="20" r:id="rId23"/>
    <sheet name="所属機関用（認定）２Ｐ" sheetId="40" r:id="rId24"/>
    <sheet name="適正校クラスⅠ" sheetId="31" state="hidden" r:id="rId25"/>
    <sheet name="適正校クラスⅡ" sheetId="30" r:id="rId26"/>
    <sheet name="適正校以外" sheetId="29" state="hidden" r:id="rId27"/>
    <sheet name="各種確認書" sheetId="52" r:id="rId28"/>
    <sheet name="各種確認書1" sheetId="37" state="hidden" r:id="rId29"/>
    <sheet name="別紙各種確認書" sheetId="36" state="hidden" r:id="rId30"/>
    <sheet name="職歴リスト3つ以上" sheetId="13" r:id="rId31"/>
    <sheet name="未成年支援確認誓約書" sheetId="41" state="hidden" r:id="rId32"/>
    <sheet name="Previous Stay in Japan List" sheetId="10" r:id="rId33"/>
    <sheet name="未成年支援確認誓約書-日英" sheetId="42" r:id="rId34"/>
    <sheet name="結核スクリーニング対象者説明書" sheetId="43" r:id="rId35"/>
    <sheet name="結核非発病証明書提出できない理由書" sheetId="44" r:id="rId36"/>
  </sheets>
  <definedNames>
    <definedName name="CountryList" localSheetId="27">Application!$AD$206:$AD$401</definedName>
    <definedName name="CountryList" localSheetId="15">Application!$AD$206:$AD$401</definedName>
    <definedName name="CountryList">Application!$AD$206:$AD$401</definedName>
    <definedName name="CurrencyList" localSheetId="27">Application!$AE$206:$AE$401</definedName>
    <definedName name="CurrencyList" localSheetId="15">Application!$AE$206:$AE$401</definedName>
    <definedName name="CurrencyList">Application!$AE$206:$AE$401</definedName>
    <definedName name="ListedCountries" localSheetId="27">Application!$AF$206:$AF$443</definedName>
    <definedName name="ListedCountries" localSheetId="15">Application!$AF$206:$AF$443</definedName>
    <definedName name="ListedCountries">Application!$AF$206:$AF$443</definedName>
    <definedName name="PrefecturesList" localSheetId="27">'申請人用（認定）２Ｐ '!$A$101:$A$242</definedName>
    <definedName name="PrefecturesList" localSheetId="15">'申請人用（認定）２Ｐ '!$A$101:$A$242</definedName>
    <definedName name="PrefecturesList">'申請人用（認定）２Ｐ '!$A$101:$A$242</definedName>
    <definedName name="PrefecturesList_app" localSheetId="27">Application!$A$201:$A$342</definedName>
    <definedName name="PrefecturesList_app">Application!$A$201:$A$342</definedName>
    <definedName name="_xlnm.Print_Area" localSheetId="6">'★Expenses Payment★'!$A$2:$AI$61</definedName>
    <definedName name="_xlnm.Print_Area" localSheetId="8">'★Expenses Payment★(訳文)'!$A$2:$AI$61</definedName>
    <definedName name="_xlnm.Print_Area" localSheetId="7">'★Family List★'!$A$2:$BB$27</definedName>
    <definedName name="_xlnm.Print_Area" localSheetId="1">'★Resume-1★'!$A$2:$AI$64</definedName>
    <definedName name="_xlnm.Print_Area" localSheetId="2">'★Resume-2★'!$A$2:$AH$58</definedName>
    <definedName name="_xlnm.Print_Area" localSheetId="3">'★Resume-2★ (訳文)'!$A$2:$AH$58</definedName>
    <definedName name="_xlnm.Print_Area" localSheetId="0">Application!$A$3:$AF$156</definedName>
    <definedName name="_xlnm.Print_Area" localSheetId="4">'Career Plan'!$A$2:$AH$32</definedName>
    <definedName name="_xlnm.Print_Area" localSheetId="5">'Career Plan(訳文)'!$A$2:$AH$32</definedName>
    <definedName name="_xlnm.Print_Area" localSheetId="32">'Previous Stay in Japan List'!$B$1:$AI$35</definedName>
    <definedName name="_xlnm.Print_Area" localSheetId="27">各種確認書!$A$1:$AM$73</definedName>
    <definedName name="_xlnm.Print_Area" localSheetId="28">各種確認書1!$B$1:$AL$58</definedName>
    <definedName name="_xlnm.Print_Area" localSheetId="34">結核スクリーニング対象者説明書!$A$1:$U$25</definedName>
    <definedName name="_xlnm.Print_Area" localSheetId="35">結核非発病証明書提出できない理由書!$A$1:$U$29</definedName>
    <definedName name="_xlnm.Print_Area" localSheetId="22">'所属機関用（認定）１Ｐ '!$A$1:$AJ$72</definedName>
    <definedName name="_xlnm.Print_Area" localSheetId="23">'所属機関用（認定）２Ｐ'!$A$1:$AJ$78</definedName>
    <definedName name="_xlnm.Print_Area" localSheetId="30">職歴リスト3つ以上!$B$1:$AI$15</definedName>
    <definedName name="_xlnm.Print_Area" localSheetId="17">'申請人用（認定）１'!$A$1:$AQ$109</definedName>
    <definedName name="_xlnm.Print_Area" localSheetId="18">'申請人用（認定）２Ｐ '!$A$1:$AH$94</definedName>
    <definedName name="_xlnm.Print_Area" localSheetId="19">'申請人用（認定）２Ｐ1'!$A$1:$AH$88</definedName>
    <definedName name="_xlnm.Print_Area" localSheetId="20">'申請人用（認定）３Ｐ '!$A$1:$AH$84</definedName>
    <definedName name="_xlnm.Print_Area" localSheetId="21">'申請人用（認定）３Ｐ1'!$A$1:$AH$83</definedName>
    <definedName name="_xlnm.Print_Area" localSheetId="10">誓約書EN!$A$1:$Z$24</definedName>
    <definedName name="_xlnm.Print_Area" localSheetId="13">誓約書MMR!$A$1:$Z$23</definedName>
    <definedName name="_xlnm.Print_Area" localSheetId="11">誓約書NEP!$A$1:$Z$23</definedName>
    <definedName name="_xlnm.Print_Area" localSheetId="12">誓約書VET!$A$1:$Z$23</definedName>
    <definedName name="_xlnm.Print_Area" localSheetId="9">誓約書中国語!$A$1:$Z$24</definedName>
    <definedName name="_xlnm.Print_Area" localSheetId="14">提交资料一览表!$A$1:$AH$35</definedName>
    <definedName name="_xlnm.Print_Area" localSheetId="16">提出書類一覧表!$A$1:$AH$38</definedName>
    <definedName name="_xlnm.Print_Area" localSheetId="24">適正校クラスⅠ!$A$1:$H$11</definedName>
    <definedName name="_xlnm.Print_Area" localSheetId="25">適正校クラスⅡ!$A$1:$I$17</definedName>
    <definedName name="_xlnm.Print_Area" localSheetId="26">適正校以外!$A$1:$H$20</definedName>
    <definedName name="_xlnm.Print_Area" localSheetId="15">入学誓約書!$A$1:$Z$69</definedName>
    <definedName name="_xlnm.Print_Area" localSheetId="29">別紙各種確認書!$A$1:$AH$67</definedName>
    <definedName name="_xlnm.Print_Area" localSheetId="31">未成年支援確認誓約書!$A$1:$Z$40</definedName>
    <definedName name="_xlnm.Print_Area" localSheetId="33">'未成年支援確認誓約書-日英'!$A$1:$Z$41</definedName>
  </definedNames>
  <calcPr calcId="191029"/>
</workbook>
</file>

<file path=xl/calcChain.xml><?xml version="1.0" encoding="utf-8"?>
<calcChain xmlns="http://schemas.openxmlformats.org/spreadsheetml/2006/main">
  <c r="EC2" i="11" l="1"/>
  <c r="Y71" i="52"/>
  <c r="F71" i="52"/>
  <c r="D58" i="52"/>
  <c r="C57" i="52"/>
  <c r="Z50" i="52"/>
  <c r="I50" i="52"/>
  <c r="AE47" i="52"/>
  <c r="X47" i="52"/>
  <c r="O47" i="52"/>
  <c r="Y42" i="52"/>
  <c r="H47" i="52"/>
  <c r="H45" i="52"/>
  <c r="H42" i="52"/>
  <c r="H39" i="52"/>
  <c r="H36" i="52"/>
  <c r="C32" i="52" s="1"/>
  <c r="N29" i="52"/>
  <c r="AH29" i="52" s="1"/>
  <c r="D24" i="52"/>
  <c r="C23" i="52"/>
  <c r="G29" i="52" s="1"/>
  <c r="F20" i="52"/>
  <c r="Y16" i="52"/>
  <c r="F16" i="52"/>
  <c r="Y12" i="52"/>
  <c r="F12" i="52"/>
  <c r="C9" i="52" s="1"/>
  <c r="G63" i="52"/>
  <c r="ED2" i="11"/>
  <c r="AG83" i="11" l="1"/>
  <c r="AG81" i="11"/>
  <c r="AG79" i="11"/>
  <c r="EA2" i="11" l="1"/>
  <c r="Y127" i="11"/>
  <c r="Y125" i="11"/>
  <c r="X123" i="11" l="1"/>
  <c r="P125" i="11" l="1"/>
  <c r="P127" i="11" l="1"/>
  <c r="G34" i="24"/>
  <c r="X12" i="4" l="1"/>
  <c r="U12" i="4"/>
  <c r="P12" i="4"/>
  <c r="EY2" i="11"/>
  <c r="P32" i="42" l="1"/>
  <c r="AM17" i="15"/>
  <c r="P60" i="51"/>
  <c r="X12" i="49"/>
  <c r="N32" i="42"/>
  <c r="AI17" i="15"/>
  <c r="N60" i="51"/>
  <c r="U12" i="49"/>
  <c r="K32" i="42"/>
  <c r="AC17" i="15"/>
  <c r="K60" i="51"/>
  <c r="P12" i="49"/>
  <c r="I8" i="4"/>
  <c r="GU2" i="11"/>
  <c r="GT2" i="11"/>
  <c r="GS2" i="11"/>
  <c r="GR2" i="11"/>
  <c r="GQ2" i="11"/>
  <c r="GP2" i="11"/>
  <c r="GO2" i="11"/>
  <c r="GN2" i="11"/>
  <c r="GM2" i="11"/>
  <c r="GL2" i="11"/>
  <c r="GK2" i="11"/>
  <c r="GJ2" i="11"/>
  <c r="GI2" i="11"/>
  <c r="GH2" i="11"/>
  <c r="GG2" i="11"/>
  <c r="GF2" i="11"/>
  <c r="GE2" i="11"/>
  <c r="GD2" i="11"/>
  <c r="GC2" i="11"/>
  <c r="GB2" i="11"/>
  <c r="GA2" i="11"/>
  <c r="FZ2" i="11"/>
  <c r="FY2" i="11"/>
  <c r="FX2" i="11"/>
  <c r="FW2" i="11"/>
  <c r="FV2" i="11"/>
  <c r="FU2" i="11"/>
  <c r="FT2" i="11"/>
  <c r="FS2" i="11"/>
  <c r="FR2" i="11"/>
  <c r="FQ2" i="11"/>
  <c r="FP2" i="11"/>
  <c r="FO2" i="11"/>
  <c r="FN2" i="11"/>
  <c r="FM2" i="11"/>
  <c r="FL2" i="11"/>
  <c r="FI2" i="11"/>
  <c r="FH2" i="11"/>
  <c r="FG2" i="11"/>
  <c r="FE2" i="11"/>
  <c r="FD2" i="11"/>
  <c r="FC2" i="11"/>
  <c r="FB2" i="11"/>
  <c r="FA2" i="11"/>
  <c r="EZ2" i="11"/>
  <c r="EX2" i="11"/>
  <c r="EW2" i="11"/>
  <c r="ER2" i="11"/>
  <c r="EQ2" i="11"/>
  <c r="EP2" i="11"/>
  <c r="EO2" i="11"/>
  <c r="EN2" i="11"/>
  <c r="EM2" i="11"/>
  <c r="EL2" i="11"/>
  <c r="EK2" i="11"/>
  <c r="EJ2" i="11"/>
  <c r="EI2" i="11"/>
  <c r="EH2" i="11"/>
  <c r="EG2" i="11"/>
  <c r="EF2" i="11"/>
  <c r="EE2" i="11"/>
  <c r="EB2" i="11"/>
  <c r="DZ2" i="11"/>
  <c r="DY2" i="11"/>
  <c r="DX2" i="11"/>
  <c r="DW2" i="11"/>
  <c r="DV2" i="11"/>
  <c r="DU2" i="11"/>
  <c r="DT2" i="11"/>
  <c r="DS2" i="11"/>
  <c r="DR2" i="11"/>
  <c r="DQ2" i="11"/>
  <c r="DP2" i="11"/>
  <c r="DO2" i="11"/>
  <c r="DN2" i="11"/>
  <c r="DM2" i="11"/>
  <c r="DL2" i="11"/>
  <c r="DK2" i="11"/>
  <c r="DJ2" i="11"/>
  <c r="DI2" i="11"/>
  <c r="DH2" i="11"/>
  <c r="DG2" i="11"/>
  <c r="DF2" i="11"/>
  <c r="DE2" i="11"/>
  <c r="DD2" i="11"/>
  <c r="DC2" i="11"/>
  <c r="DB2" i="11"/>
  <c r="DA2" i="11"/>
  <c r="CZ2" i="11"/>
  <c r="CY2" i="11"/>
  <c r="CX2" i="11"/>
  <c r="CW2" i="11"/>
  <c r="CV2" i="11"/>
  <c r="CU2" i="11"/>
  <c r="CT2" i="11"/>
  <c r="CS2" i="11"/>
  <c r="CR2" i="11"/>
  <c r="CQ2" i="11"/>
  <c r="CP2" i="11"/>
  <c r="CO2" i="11"/>
  <c r="CN2" i="11"/>
  <c r="CM2" i="11"/>
  <c r="CL2" i="11"/>
  <c r="CK2" i="11"/>
  <c r="CJ2" i="11"/>
  <c r="CI2" i="11"/>
  <c r="CF2" i="11"/>
  <c r="CE2" i="11"/>
  <c r="CC2" i="11"/>
  <c r="CB2" i="11"/>
  <c r="CA2" i="11"/>
  <c r="CH2" i="11"/>
  <c r="CG2" i="11"/>
  <c r="CD2" i="11"/>
  <c r="E68" i="51" l="1"/>
  <c r="P65" i="51"/>
  <c r="N65" i="51"/>
  <c r="K65" i="51"/>
  <c r="E63" i="51"/>
  <c r="T68" i="51"/>
  <c r="W65" i="51"/>
  <c r="T63" i="51"/>
  <c r="V60" i="51"/>
  <c r="S60" i="51"/>
  <c r="W57" i="51"/>
  <c r="T57" i="51"/>
  <c r="P57" i="51"/>
  <c r="A3" i="51"/>
  <c r="N32" i="37" l="1"/>
  <c r="AD64" i="11"/>
  <c r="AD60" i="11"/>
  <c r="AD56" i="11"/>
  <c r="AD52" i="11"/>
  <c r="AD48" i="11"/>
  <c r="AJ5" i="15" l="1"/>
  <c r="G17" i="15" l="1"/>
  <c r="E26" i="15" l="1"/>
  <c r="AA7" i="6" l="1"/>
  <c r="M5" i="6"/>
  <c r="AA5" i="6"/>
  <c r="A7" i="26" s="1"/>
  <c r="I10" i="4"/>
  <c r="I10" i="49"/>
  <c r="D5" i="33"/>
  <c r="D5" i="34"/>
  <c r="D5" i="35"/>
  <c r="D5" i="39"/>
  <c r="A7" i="27"/>
  <c r="E20" i="29"/>
  <c r="F17" i="30"/>
  <c r="E11" i="31"/>
  <c r="L4" i="20"/>
  <c r="G20" i="15"/>
  <c r="X26" i="15" s="1"/>
  <c r="F16" i="29" l="1"/>
  <c r="D16" i="29"/>
  <c r="G13" i="30"/>
  <c r="E13" i="30"/>
  <c r="F7" i="31"/>
  <c r="D7" i="31"/>
  <c r="S7" i="25"/>
  <c r="O7" i="25"/>
  <c r="F56" i="37"/>
  <c r="H49" i="37"/>
  <c r="N44" i="37"/>
  <c r="N38" i="37"/>
  <c r="G44" i="37"/>
  <c r="G32" i="37"/>
  <c r="G38" i="37"/>
  <c r="I24" i="37"/>
  <c r="F10" i="37"/>
  <c r="AE21" i="37"/>
  <c r="X21" i="37"/>
  <c r="N21" i="37"/>
  <c r="H21" i="37"/>
  <c r="X18" i="37"/>
  <c r="H18" i="37"/>
  <c r="F14" i="37"/>
  <c r="P7" i="6"/>
  <c r="Y10" i="37"/>
  <c r="V42" i="24"/>
  <c r="S49" i="24" s="1"/>
  <c r="E42" i="24"/>
  <c r="M3" i="30"/>
  <c r="F17" i="29"/>
  <c r="G14" i="30"/>
  <c r="F8" i="31"/>
  <c r="D8" i="31"/>
  <c r="E14" i="30"/>
  <c r="D17" i="29"/>
  <c r="I17" i="29"/>
  <c r="J14" i="30"/>
  <c r="I8" i="31"/>
  <c r="O1" i="15"/>
  <c r="I7" i="31"/>
  <c r="F6" i="29"/>
  <c r="G6" i="30"/>
  <c r="F6" i="31"/>
  <c r="D6" i="29"/>
  <c r="E6" i="30"/>
  <c r="D6" i="31"/>
  <c r="I16" i="29"/>
  <c r="J13" i="30"/>
  <c r="I35" i="15"/>
  <c r="AB50" i="40"/>
  <c r="U50" i="40"/>
  <c r="AA47" i="40"/>
  <c r="F44" i="40"/>
  <c r="F41" i="40"/>
  <c r="W16" i="25"/>
  <c r="I10" i="25"/>
  <c r="AA7" i="25"/>
  <c r="C10" i="25"/>
  <c r="W7" i="25"/>
  <c r="L7" i="25"/>
  <c r="I7" i="25"/>
  <c r="C7" i="25"/>
  <c r="L7" i="27" l="1"/>
  <c r="G49" i="24"/>
  <c r="G46" i="24"/>
  <c r="M49" i="24"/>
  <c r="Y49" i="24"/>
  <c r="F7" i="25"/>
  <c r="AA88" i="24"/>
  <c r="AA85" i="24"/>
  <c r="Y83" i="24"/>
  <c r="AA74" i="24"/>
  <c r="G71" i="24"/>
  <c r="ES2" i="11" s="1"/>
  <c r="EV2" i="11" l="1"/>
  <c r="J74" i="24"/>
  <c r="V74" i="24"/>
  <c r="F15" i="29"/>
  <c r="D15" i="29"/>
  <c r="E12" i="30"/>
  <c r="G12" i="30"/>
  <c r="I32" i="24"/>
  <c r="Z91" i="24" l="1"/>
  <c r="W91" i="24"/>
  <c r="V91" i="24"/>
  <c r="T91" i="24"/>
  <c r="P91" i="24"/>
  <c r="EU2" i="11"/>
  <c r="B74" i="24"/>
  <c r="AA71" i="24"/>
  <c r="ET2" i="11" s="1"/>
  <c r="U47" i="24"/>
  <c r="V34" i="24" l="1"/>
  <c r="V32" i="24"/>
  <c r="V30" i="24"/>
  <c r="X34" i="24"/>
  <c r="X32" i="24"/>
  <c r="X30" i="24"/>
  <c r="T30" i="24"/>
  <c r="T34" i="24"/>
  <c r="T32" i="24"/>
  <c r="R34" i="24"/>
  <c r="R32" i="24"/>
  <c r="R30" i="24"/>
  <c r="Z34" i="24"/>
  <c r="Z32" i="24"/>
  <c r="Z30" i="24"/>
  <c r="I34" i="24"/>
  <c r="I30" i="24"/>
  <c r="G32" i="24"/>
  <c r="G30" i="24"/>
  <c r="E34" i="24"/>
  <c r="E32" i="24"/>
  <c r="E30" i="24"/>
  <c r="C34" i="24"/>
  <c r="C32" i="24"/>
  <c r="C30" i="24"/>
  <c r="A34" i="24"/>
  <c r="A32" i="24"/>
  <c r="A30" i="24"/>
  <c r="Z19" i="24"/>
  <c r="C19" i="24"/>
  <c r="AB17" i="24"/>
  <c r="V17" i="24"/>
  <c r="Q17" i="24"/>
  <c r="J17" i="24"/>
  <c r="C17" i="24"/>
  <c r="X15" i="24"/>
  <c r="R15" i="24"/>
  <c r="M15" i="24"/>
  <c r="H15" i="24"/>
  <c r="AD21" i="24"/>
  <c r="X21" i="24"/>
  <c r="V11" i="24"/>
  <c r="J61" i="15"/>
  <c r="AI101" i="15"/>
  <c r="AI99" i="15"/>
  <c r="AI97" i="15"/>
  <c r="AI95" i="15"/>
  <c r="Z101" i="15"/>
  <c r="Z99" i="15"/>
  <c r="Z97" i="15"/>
  <c r="Z95" i="15"/>
  <c r="X101" i="15"/>
  <c r="X99" i="15"/>
  <c r="X97" i="15"/>
  <c r="X95" i="15"/>
  <c r="V101" i="15"/>
  <c r="V99" i="15"/>
  <c r="V97" i="15"/>
  <c r="V95" i="15"/>
  <c r="R101" i="15"/>
  <c r="R99" i="15"/>
  <c r="R97" i="15"/>
  <c r="R95" i="15"/>
  <c r="N101" i="15"/>
  <c r="N99" i="15"/>
  <c r="N97" i="15"/>
  <c r="N95" i="15"/>
  <c r="E101" i="15"/>
  <c r="E99" i="15"/>
  <c r="E97" i="15"/>
  <c r="E95" i="15"/>
  <c r="A97" i="15"/>
  <c r="A101" i="15"/>
  <c r="A99" i="15"/>
  <c r="A95" i="15"/>
  <c r="B89" i="15"/>
  <c r="Q67" i="15"/>
  <c r="Q70" i="15"/>
  <c r="Y137" i="11"/>
  <c r="AA89" i="15" s="1"/>
  <c r="AC130" i="11"/>
  <c r="O64" i="15" s="1"/>
  <c r="S73" i="15"/>
  <c r="AK73" i="15" s="1"/>
  <c r="T70" i="15"/>
  <c r="L64" i="15"/>
  <c r="AN67" i="15"/>
  <c r="AJ67" i="15"/>
  <c r="AE67" i="15"/>
  <c r="Z67" i="15"/>
  <c r="V67" i="15"/>
  <c r="E67" i="15"/>
  <c r="H55" i="15"/>
  <c r="H58" i="15"/>
  <c r="AM35" i="15"/>
  <c r="AI35" i="15"/>
  <c r="AC35" i="15"/>
  <c r="I29" i="15"/>
  <c r="AN23" i="15"/>
  <c r="AK23" i="15"/>
  <c r="P23" i="15"/>
  <c r="T35" i="42" l="1"/>
  <c r="E35" i="42"/>
  <c r="T40" i="42"/>
  <c r="E17" i="39"/>
  <c r="W37" i="42"/>
  <c r="Z7" i="26"/>
  <c r="Z7" i="27"/>
  <c r="V7" i="27"/>
  <c r="V7" i="26"/>
  <c r="I32" i="15"/>
  <c r="AC4" i="27"/>
  <c r="AC4" i="26"/>
  <c r="F4" i="27"/>
  <c r="N4" i="26"/>
  <c r="D4" i="26"/>
  <c r="G3" i="26"/>
  <c r="G3" i="27"/>
  <c r="N55" i="15"/>
  <c r="D3" i="27"/>
  <c r="D3" i="26"/>
  <c r="N19" i="35"/>
  <c r="N19" i="34"/>
  <c r="N20" i="33"/>
  <c r="N20" i="32"/>
  <c r="T17" i="39"/>
  <c r="T17" i="35"/>
  <c r="T17" i="34"/>
  <c r="T18" i="33"/>
  <c r="T18" i="32"/>
  <c r="E17" i="35"/>
  <c r="E17" i="34"/>
  <c r="E18" i="33"/>
  <c r="E18" i="32"/>
  <c r="L10" i="6"/>
  <c r="S61" i="49"/>
  <c r="N59" i="49"/>
  <c r="K59" i="49"/>
  <c r="G59" i="49"/>
  <c r="AB56" i="49"/>
  <c r="AB43" i="49"/>
  <c r="H43" i="49"/>
  <c r="AE12" i="49"/>
  <c r="AB12" i="49"/>
  <c r="I8" i="49"/>
  <c r="T22" i="39"/>
  <c r="T22" i="35"/>
  <c r="T22" i="34"/>
  <c r="T23" i="33"/>
  <c r="T23" i="32"/>
  <c r="AB56" i="4"/>
  <c r="W20" i="33"/>
  <c r="H43" i="4"/>
  <c r="AB43" i="4"/>
  <c r="AE69" i="24"/>
  <c r="B31" i="6"/>
  <c r="V32" i="42"/>
  <c r="H23" i="15"/>
  <c r="V14" i="39"/>
  <c r="V14" i="35"/>
  <c r="V14" i="34"/>
  <c r="V15" i="33"/>
  <c r="V15" i="32"/>
  <c r="AE12" i="4"/>
  <c r="H7" i="6"/>
  <c r="S32" i="42"/>
  <c r="E23" i="15"/>
  <c r="S14" i="39"/>
  <c r="S14" i="35"/>
  <c r="S14" i="34"/>
  <c r="S15" i="33"/>
  <c r="S15" i="32"/>
  <c r="AB12" i="4"/>
  <c r="E7" i="6"/>
  <c r="Q32" i="48"/>
  <c r="N28" i="48"/>
  <c r="K28" i="48"/>
  <c r="G28" i="48"/>
  <c r="N28" i="45"/>
  <c r="N54" i="3"/>
  <c r="K28" i="45"/>
  <c r="K54" i="3"/>
  <c r="G28" i="45"/>
  <c r="G54" i="3"/>
  <c r="Q32" i="45"/>
  <c r="Q58" i="3"/>
  <c r="AC3" i="26"/>
  <c r="AC3" i="27"/>
  <c r="S4" i="44"/>
  <c r="S4" i="43"/>
  <c r="W29" i="42"/>
  <c r="W11" i="39"/>
  <c r="W11" i="35"/>
  <c r="W11" i="34"/>
  <c r="W12" i="33"/>
  <c r="W12" i="32"/>
  <c r="N59" i="4"/>
  <c r="N54" i="46"/>
  <c r="P4" i="44"/>
  <c r="P4" i="43"/>
  <c r="T29" i="42"/>
  <c r="T11" i="39"/>
  <c r="T11" i="35"/>
  <c r="T11" i="34"/>
  <c r="T12" i="33"/>
  <c r="T12" i="32"/>
  <c r="K59" i="4"/>
  <c r="K54" i="46"/>
  <c r="L4" i="44"/>
  <c r="L4" i="43"/>
  <c r="P29" i="42"/>
  <c r="P11" i="39"/>
  <c r="P11" i="35"/>
  <c r="P11" i="34"/>
  <c r="P12" i="33"/>
  <c r="P12" i="32"/>
  <c r="G59" i="4"/>
  <c r="G54" i="46"/>
  <c r="J59" i="6"/>
  <c r="B59" i="6"/>
  <c r="AB59" i="6"/>
  <c r="R59" i="6"/>
  <c r="Z55" i="6"/>
  <c r="B53" i="6"/>
  <c r="AF55" i="6"/>
  <c r="W55" i="6"/>
  <c r="AB53" i="6"/>
  <c r="AB52" i="6"/>
  <c r="AF51" i="6"/>
  <c r="AF52" i="6"/>
  <c r="AF53" i="6"/>
  <c r="AB51" i="6"/>
  <c r="L53" i="6"/>
  <c r="L52" i="6"/>
  <c r="L51" i="6"/>
  <c r="L44" i="6"/>
  <c r="B52" i="6"/>
  <c r="B51" i="6"/>
  <c r="B44" i="6"/>
  <c r="AF43" i="6"/>
  <c r="AF44" i="6"/>
  <c r="AF45" i="6"/>
  <c r="AB45" i="6"/>
  <c r="AB44" i="6"/>
  <c r="AB43" i="6"/>
  <c r="L45" i="6"/>
  <c r="L43" i="6"/>
  <c r="B45" i="6"/>
  <c r="B43" i="6"/>
  <c r="E20" i="6"/>
  <c r="B35" i="6"/>
  <c r="AF35" i="6"/>
  <c r="AB35" i="6"/>
  <c r="AF34" i="6"/>
  <c r="AB34" i="6"/>
  <c r="AF33" i="6"/>
  <c r="AB33" i="6"/>
  <c r="AF32" i="6"/>
  <c r="AB32" i="6"/>
  <c r="AF31" i="6"/>
  <c r="AB31" i="6"/>
  <c r="L35" i="6"/>
  <c r="L34" i="6"/>
  <c r="L33" i="6"/>
  <c r="L32" i="6"/>
  <c r="L31" i="6"/>
  <c r="B34" i="6"/>
  <c r="B33" i="6"/>
  <c r="B32" i="6"/>
  <c r="O24" i="6"/>
  <c r="O23" i="6"/>
  <c r="O22" i="6"/>
  <c r="O21" i="6"/>
  <c r="O20" i="6"/>
  <c r="K24" i="6"/>
  <c r="K23" i="6"/>
  <c r="K22" i="6"/>
  <c r="K21" i="6"/>
  <c r="K20" i="6"/>
  <c r="E24" i="6"/>
  <c r="E23" i="6"/>
  <c r="E22" i="6"/>
  <c r="E21" i="6"/>
  <c r="B24" i="6"/>
  <c r="B23" i="6"/>
  <c r="B22" i="6"/>
  <c r="B21" i="6"/>
  <c r="B20" i="6"/>
  <c r="L13" i="6"/>
  <c r="H13" i="6"/>
  <c r="Y13" i="6" s="1"/>
  <c r="I11" i="6"/>
  <c r="AB134" i="11"/>
  <c r="N7" i="44"/>
  <c r="N7" i="43"/>
  <c r="Y56" i="37"/>
  <c r="R64" i="6"/>
  <c r="Q58" i="46"/>
  <c r="S61" i="4"/>
  <c r="B3" i="42"/>
  <c r="B2" i="42"/>
  <c r="R35" i="10"/>
  <c r="R15" i="13"/>
  <c r="E19" i="29"/>
  <c r="F16" i="30"/>
  <c r="E10" i="31"/>
  <c r="V1" i="15"/>
  <c r="A1" i="27"/>
  <c r="A1" i="26"/>
  <c r="B3" i="39"/>
  <c r="B2" i="39"/>
  <c r="B3" i="35"/>
  <c r="B2" i="35"/>
  <c r="B3" i="34"/>
  <c r="B2" i="34"/>
  <c r="B3" i="33"/>
  <c r="B2" i="33"/>
  <c r="B3" i="32"/>
  <c r="B2" i="32"/>
  <c r="N10" i="44"/>
  <c r="N10" i="43"/>
  <c r="O7" i="27"/>
  <c r="G5" i="6"/>
  <c r="L88" i="24"/>
  <c r="P19" i="39"/>
  <c r="N37" i="42"/>
  <c r="K19" i="34"/>
  <c r="W19" i="39"/>
  <c r="G83" i="24"/>
  <c r="U113" i="11"/>
  <c r="U24" i="6" s="1"/>
  <c r="U111" i="11"/>
  <c r="U23" i="6" s="1"/>
  <c r="U109" i="11"/>
  <c r="U22" i="6" s="1"/>
  <c r="U107" i="11"/>
  <c r="U21" i="6" s="1"/>
  <c r="U105" i="11"/>
  <c r="H21" i="24"/>
  <c r="F57" i="4" l="1"/>
  <c r="J7" i="27"/>
  <c r="P20" i="32"/>
  <c r="P20" i="33"/>
  <c r="P19" i="34"/>
  <c r="P19" i="35"/>
  <c r="P37" i="42"/>
  <c r="N19" i="39"/>
  <c r="K37" i="42"/>
  <c r="K19" i="39"/>
  <c r="K20" i="32"/>
  <c r="K20" i="33"/>
  <c r="K19" i="35"/>
  <c r="M5" i="32"/>
  <c r="M5" i="33"/>
  <c r="M5" i="34"/>
  <c r="C32" i="49"/>
  <c r="H55" i="49" s="1"/>
  <c r="M5" i="35"/>
  <c r="M5" i="39"/>
  <c r="E23" i="32"/>
  <c r="E23" i="33"/>
  <c r="E22" i="34"/>
  <c r="E22" i="39"/>
  <c r="E40" i="42"/>
  <c r="C32" i="4"/>
  <c r="H55" i="4" s="1"/>
  <c r="E22" i="35"/>
  <c r="AF55" i="4"/>
  <c r="G85" i="24"/>
  <c r="AF55" i="49"/>
  <c r="W20" i="32"/>
  <c r="F57" i="49"/>
  <c r="W19" i="34"/>
  <c r="W19" i="35"/>
  <c r="U20" i="6"/>
  <c r="AG31" i="11"/>
  <c r="FK2" i="11"/>
  <c r="FJ2" i="11"/>
  <c r="FF2" i="11"/>
  <c r="H91" i="24" l="1"/>
  <c r="R120" i="11" l="1"/>
  <c r="J7" i="11" l="1"/>
  <c r="A2" i="51" s="1"/>
  <c r="C14" i="11"/>
  <c r="J2" i="42" l="1"/>
  <c r="J2" i="33"/>
  <c r="J2" i="35"/>
  <c r="J2" i="34"/>
  <c r="J2" i="32"/>
  <c r="J2" i="39"/>
  <c r="B63" i="25" l="1"/>
  <c r="X57" i="25" l="1"/>
  <c r="G11" i="30"/>
  <c r="E10" i="30" l="1"/>
  <c r="G8" i="30"/>
  <c r="G9" i="30"/>
  <c r="E9" i="30"/>
  <c r="E11" i="30"/>
  <c r="G10" i="30"/>
  <c r="E8" i="30"/>
  <c r="T39" i="41"/>
  <c r="E39" i="41"/>
  <c r="W36" i="41"/>
  <c r="P36" i="41"/>
  <c r="N36" i="41"/>
  <c r="K36" i="41"/>
  <c r="T34" i="41"/>
  <c r="E34" i="41"/>
  <c r="V31" i="41"/>
  <c r="S31" i="41"/>
  <c r="W28" i="41"/>
  <c r="T28" i="41"/>
  <c r="P28" i="41"/>
  <c r="B3" i="41"/>
  <c r="J2" i="41"/>
  <c r="B2" i="41"/>
  <c r="AF66" i="40"/>
  <c r="AB66" i="40"/>
  <c r="W66" i="40"/>
  <c r="C17" i="37" l="1"/>
  <c r="C8" i="37" l="1"/>
  <c r="E12" i="36" l="1"/>
  <c r="V8" i="36"/>
  <c r="S19" i="36" s="1"/>
  <c r="E8" i="36"/>
  <c r="G22" i="36" s="1"/>
  <c r="F63" i="36"/>
  <c r="V63" i="36"/>
  <c r="Y19" i="36" l="1"/>
  <c r="G16" i="36"/>
  <c r="W16" i="36"/>
  <c r="G19" i="36"/>
  <c r="M19" i="36"/>
  <c r="B15" i="36" l="1"/>
  <c r="B6" i="36"/>
  <c r="P8" i="33" l="1"/>
  <c r="N8" i="32"/>
  <c r="N31" i="41" l="1"/>
  <c r="K31" i="41"/>
  <c r="P31" i="41"/>
  <c r="N14" i="39"/>
  <c r="P14" i="39"/>
  <c r="K14" i="39"/>
  <c r="K15" i="32"/>
  <c r="K15" i="33"/>
  <c r="K14" i="34"/>
  <c r="P15" i="32"/>
  <c r="K14" i="35"/>
  <c r="P15" i="33"/>
  <c r="P14" i="35"/>
  <c r="P14" i="34"/>
  <c r="N14" i="34"/>
  <c r="N15" i="33"/>
  <c r="N14" i="35"/>
  <c r="N15" i="32"/>
  <c r="E8" i="33"/>
  <c r="D5" i="32"/>
  <c r="E8" i="32" s="1"/>
  <c r="F54" i="25" l="1"/>
  <c r="G57" i="25"/>
  <c r="AD63" i="25"/>
  <c r="Z63" i="25"/>
  <c r="T63" i="25"/>
  <c r="Q34" i="25"/>
  <c r="M34" i="25"/>
  <c r="B34" i="25"/>
  <c r="M31" i="25"/>
  <c r="B31" i="25"/>
  <c r="B71" i="24"/>
  <c r="S16" i="25"/>
  <c r="S71" i="24" l="1"/>
  <c r="U46" i="24"/>
  <c r="B45" i="24"/>
  <c r="W47" i="24"/>
  <c r="O41" i="20"/>
  <c r="B40" i="24"/>
  <c r="V19" i="24"/>
  <c r="Y8" i="24"/>
  <c r="F8" i="24"/>
  <c r="F7" i="26" l="1"/>
  <c r="G5" i="24"/>
  <c r="R7" i="27" l="1"/>
  <c r="J7" i="26"/>
  <c r="G8" i="20"/>
  <c r="D7" i="26" l="1"/>
  <c r="F77" i="24"/>
  <c r="B77" i="24" s="1"/>
  <c r="AA83" i="16" l="1"/>
  <c r="L83" i="16"/>
  <c r="B61" i="16" l="1"/>
  <c r="V29" i="16"/>
  <c r="E29" i="16"/>
  <c r="B27" i="16" s="1"/>
  <c r="H21" i="16"/>
  <c r="C19" i="16"/>
  <c r="V19" i="16"/>
  <c r="AB17" i="16"/>
  <c r="V17" i="16"/>
  <c r="Q17" i="16"/>
  <c r="J17" i="16"/>
  <c r="C17" i="16"/>
  <c r="X15" i="16"/>
  <c r="R15" i="16"/>
  <c r="M15" i="16"/>
  <c r="H15" i="16"/>
  <c r="V11" i="16"/>
  <c r="X86" i="16"/>
  <c r="W33" i="16"/>
  <c r="AA80" i="16" l="1"/>
  <c r="I41" i="20" l="1"/>
  <c r="R55" i="15"/>
  <c r="G14" i="20" l="1"/>
  <c r="G11" i="20"/>
  <c r="AC55" i="15"/>
  <c r="R72" i="16"/>
  <c r="S41" i="20"/>
  <c r="Y8" i="16"/>
  <c r="F8" i="16"/>
  <c r="G5" i="16"/>
  <c r="F54" i="17"/>
  <c r="G57" i="17"/>
  <c r="AS17" i="17"/>
  <c r="AS16" i="17"/>
  <c r="B64" i="16"/>
  <c r="Y65" i="16" l="1"/>
  <c r="AA69" i="16" l="1"/>
  <c r="S69" i="16" s="1"/>
  <c r="Q87" i="16" l="1"/>
  <c r="AB13" i="8"/>
  <c r="AB12" i="8"/>
  <c r="O16" i="8"/>
  <c r="O15" i="8"/>
  <c r="F9" i="8"/>
  <c r="AB14" i="8"/>
  <c r="U20" i="8"/>
  <c r="AT23" i="8"/>
  <c r="AQ23" i="8"/>
  <c r="AM23" i="8"/>
  <c r="Z16" i="8" s="1"/>
  <c r="AK36" i="6"/>
  <c r="AD21" i="16" l="1"/>
  <c r="X21" i="16"/>
  <c r="H86" i="16"/>
  <c r="S7" i="17"/>
  <c r="C7" i="17"/>
  <c r="O7" i="17"/>
  <c r="L7" i="17"/>
  <c r="AA7" i="17"/>
  <c r="F7" i="17"/>
  <c r="W16" i="17"/>
  <c r="S16" i="17" s="1"/>
  <c r="I7" i="17"/>
  <c r="W7" i="17"/>
  <c r="I10" i="17"/>
  <c r="C10" i="17"/>
  <c r="G78" i="16"/>
  <c r="U9" i="8"/>
  <c r="Z9" i="8" s="1"/>
  <c r="O9" i="8"/>
  <c r="AB9" i="8"/>
  <c r="F10" i="8"/>
  <c r="F11" i="8" s="1"/>
  <c r="O11" i="8" s="1"/>
  <c r="Y36" i="16"/>
  <c r="S36" i="16"/>
  <c r="M36" i="16"/>
  <c r="G36" i="16"/>
  <c r="G33" i="16"/>
  <c r="B32" i="16" s="1"/>
  <c r="AB11" i="8"/>
  <c r="G80" i="16"/>
  <c r="AB10" i="8"/>
  <c r="Z15" i="8"/>
  <c r="AG9" i="8"/>
  <c r="U10" i="8" l="1"/>
  <c r="Z10" i="8" s="1"/>
  <c r="AG10" i="8"/>
  <c r="O10" i="8"/>
  <c r="AG11" i="8"/>
  <c r="U11" i="8"/>
  <c r="Z11" i="8" s="1"/>
  <c r="F12" i="8"/>
  <c r="U12" i="8" s="1"/>
  <c r="Z12" i="8" s="1"/>
  <c r="AG12" i="8" l="1"/>
  <c r="O12" i="8"/>
  <c r="F13" i="8"/>
  <c r="F14" i="8" s="1"/>
  <c r="O14" i="8" s="1"/>
  <c r="AG13" i="8" l="1"/>
  <c r="U13" i="8"/>
  <c r="Z13" i="8" s="1"/>
  <c r="O13" i="8"/>
  <c r="U14" i="8"/>
  <c r="Z14" i="8" s="1"/>
  <c r="AG1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顔春捷</author>
    <author>東京日英</author>
    <author>YAN CHUNJIE</author>
  </authors>
  <commentList>
    <comment ref="Z16" authorId="0" shapeId="0" xr:uid="{7171D4CE-9494-44DA-9D86-FC779D3A9C3F}">
      <text>
        <r>
          <rPr>
            <b/>
            <sz val="9"/>
            <color indexed="81"/>
            <rFont val="MS P ゴシック"/>
            <family val="3"/>
            <charset val="128"/>
          </rPr>
          <t>+86-13812345678
+84-912345678
+977-9812345678
+886-912345678</t>
        </r>
        <r>
          <rPr>
            <sz val="9"/>
            <color indexed="81"/>
            <rFont val="MS P ゴシック"/>
            <family val="3"/>
            <charset val="128"/>
          </rPr>
          <t xml:space="preserve">
</t>
        </r>
      </text>
    </comment>
    <comment ref="I24" authorId="0" shapeId="0" xr:uid="{7C118253-66E1-4720-B8A8-024BB2764C9C}">
      <text>
        <r>
          <rPr>
            <b/>
            <sz val="9"/>
            <color indexed="81"/>
            <rFont val="Microsoft YaHei"/>
            <family val="2"/>
            <charset val="134"/>
          </rPr>
          <t>面接時に、面接問題の正答数を記入。
填写面试时试题的正确答题数。
Enter the number of correct answers in the interview.</t>
        </r>
      </text>
    </comment>
    <comment ref="D33" authorId="0" shapeId="0" xr:uid="{3257E8DD-BAC4-447A-A168-E86A58844100}">
      <text>
        <r>
          <rPr>
            <b/>
            <sz val="9"/>
            <color indexed="81"/>
            <rFont val="MS P ゴシック"/>
            <family val="3"/>
            <charset val="128"/>
          </rPr>
          <t>中国又はベトナム国籍を有する者の場合は、「○○省○○市&lt;県&gt;」まで記載してください。</t>
        </r>
        <r>
          <rPr>
            <sz val="9"/>
            <color indexed="81"/>
            <rFont val="MS P ゴシック"/>
            <family val="3"/>
            <charset val="128"/>
          </rPr>
          <t xml:space="preserve">
</t>
        </r>
      </text>
    </comment>
    <comment ref="D35" authorId="0" shapeId="0" xr:uid="{13C872BB-89DB-4C41-8F32-64CCA233A99B}">
      <text>
        <r>
          <rPr>
            <b/>
            <sz val="9"/>
            <color indexed="81"/>
            <rFont val="MS P ゴシック"/>
            <family val="3"/>
            <charset val="128"/>
          </rPr>
          <t>+86-13812345678
+84-912345678
+977-9812345678
+886-912345678</t>
        </r>
        <r>
          <rPr>
            <sz val="9"/>
            <color indexed="81"/>
            <rFont val="MS P ゴシック"/>
            <family val="3"/>
            <charset val="128"/>
          </rPr>
          <t xml:space="preserve">
</t>
        </r>
      </text>
    </comment>
    <comment ref="Z37" authorId="1" shapeId="0" xr:uid="{6F3BF910-3FD5-40C0-89FB-DEEDFC5FE111}">
      <text>
        <r>
          <rPr>
            <b/>
            <sz val="9"/>
            <color indexed="81"/>
            <rFont val="MS P ゴシック"/>
            <family val="3"/>
            <charset val="128"/>
          </rPr>
          <t xml:space="preserve">中国：北京市、上海市、广州市。。。
ネパール：KATHMANDU
ベトナム：HA NOI、HO CHI MINH、DA NANG。。。
ミャンマー：YANGON
インド：CHENNAI、MUMBAI。。。
スリランカ：COLOMBO
パキスタン：TASHKENT
バングラデシュ：DHAKA
</t>
        </r>
        <r>
          <rPr>
            <sz val="9"/>
            <color indexed="81"/>
            <rFont val="MS P ゴシック"/>
            <family val="3"/>
            <charset val="128"/>
          </rPr>
          <t xml:space="preserve">
</t>
        </r>
      </text>
    </comment>
    <comment ref="A39" authorId="0" shapeId="0" xr:uid="{3D577A1C-58CD-468B-8176-73ADCF191E49}">
      <text>
        <r>
          <rPr>
            <b/>
            <sz val="9"/>
            <color indexed="81"/>
            <rFont val="Microsoft YaHei"/>
            <family val="2"/>
            <charset val="134"/>
          </rPr>
          <t>長期滞在の在留資格申請歴（観光などの短期滞在を除く）
长期居留资格的申请记录（不包括旅游等短期停留）
History of long-term residence status applications (excluding short-term stays such as tourism)</t>
        </r>
      </text>
    </comment>
    <comment ref="E42" authorId="1" shapeId="0" xr:uid="{00A8B57C-A26C-4FE8-A32B-A0F9E426593D}">
      <text>
        <r>
          <rPr>
            <b/>
            <sz val="9"/>
            <color indexed="81"/>
            <rFont val="MS P ゴシック"/>
            <family val="3"/>
            <charset val="128"/>
          </rPr>
          <t>戸籍住所を、地番まで省略することなく記載してください。
中国又はベトナム国籍を有する者の場合は、「○○省○○市&lt;県&gt;～○○号」まで記載してください。</t>
        </r>
        <r>
          <rPr>
            <sz val="9"/>
            <color indexed="81"/>
            <rFont val="MS P ゴシック"/>
            <family val="3"/>
            <charset val="128"/>
          </rPr>
          <t xml:space="preserve">
</t>
        </r>
      </text>
    </comment>
    <comment ref="E43" authorId="1" shapeId="0" xr:uid="{75AA5C6E-C2BF-46DB-820A-CA508729AF4D}">
      <text>
        <r>
          <rPr>
            <b/>
            <sz val="9"/>
            <color indexed="81"/>
            <rFont val="MS P ゴシック"/>
            <family val="3"/>
            <charset val="128"/>
          </rPr>
          <t>申請時点での現住所を、地番まで省略することなく記載してください。（★現住所は戸籍住所と同じの場合、記載不要）
中国又はベトナム国籍を有する者の場合は、「○○省○○市&lt;県&gt;～○○号」まで記載してください。</t>
        </r>
      </text>
    </comment>
    <comment ref="AD68" authorId="2" shapeId="0" xr:uid="{31DFD8E8-48B1-4DE4-9F25-EFDF58307A49}">
      <text>
        <r>
          <rPr>
            <b/>
            <sz val="9"/>
            <color indexed="81"/>
            <rFont val="Microsoft YaHei"/>
            <family val="2"/>
            <charset val="134"/>
          </rPr>
          <t>修学年数は、卒業証書に記載された修業年限に基づいてご記入ください。休学や兵役などにより延長された在学期間は、修学年数には含まれません。
请按毕业证书所标注的学制填写实际修学年数。因休学、兵役等原因延长的在学时间不计入修学年数。
Please enter the actual period of study based on the standard program duration stated on the graduation certificate. Any extended study period due to leave of absence or military service should not be included.</t>
        </r>
      </text>
    </comment>
    <comment ref="D70" authorId="2" shapeId="0" xr:uid="{A816DE3E-747B-4250-B8B0-0DC5E7B43B13}">
      <text>
        <r>
          <rPr>
            <b/>
            <sz val="9"/>
            <color indexed="81"/>
            <rFont val="MS P ゴシック"/>
            <family val="3"/>
            <charset val="128"/>
          </rPr>
          <t>最終学歴を正確に記入。</t>
        </r>
      </text>
    </comment>
    <comment ref="J70" authorId="2" shapeId="0" xr:uid="{41D27397-3E17-4A7D-9F79-3426DC0CF6E1}">
      <text>
        <r>
          <rPr>
            <b/>
            <sz val="9"/>
            <color indexed="81"/>
            <rFont val="MS P ゴシック"/>
            <family val="3"/>
            <charset val="128"/>
          </rPr>
          <t>在籍状況を正確に記入。</t>
        </r>
        <r>
          <rPr>
            <sz val="9"/>
            <color indexed="81"/>
            <rFont val="MS P ゴシック"/>
            <family val="3"/>
            <charset val="128"/>
          </rPr>
          <t xml:space="preserve">
</t>
        </r>
      </text>
    </comment>
    <comment ref="O70" authorId="2" shapeId="0" xr:uid="{134F1978-9143-4D99-B652-9B98455CE1C6}">
      <text>
        <r>
          <rPr>
            <b/>
            <sz val="9"/>
            <color indexed="81"/>
            <rFont val="MS P ゴシック"/>
            <family val="3"/>
            <charset val="128"/>
          </rPr>
          <t>最終学歴の学校名を正確に記入。</t>
        </r>
        <r>
          <rPr>
            <sz val="9"/>
            <color indexed="81"/>
            <rFont val="MS P ゴシック"/>
            <family val="3"/>
            <charset val="128"/>
          </rPr>
          <t xml:space="preserve">
</t>
        </r>
      </text>
    </comment>
    <comment ref="AB70" authorId="2" shapeId="0" xr:uid="{A7DE9F68-DFC0-4812-ABF1-C2C83CCB93E6}">
      <text>
        <r>
          <rPr>
            <b/>
            <sz val="9"/>
            <color indexed="81"/>
            <rFont val="MS P ゴシック"/>
            <family val="3"/>
            <charset val="128"/>
          </rPr>
          <t>最終学歴の卒業年月を正確に記入。</t>
        </r>
        <r>
          <rPr>
            <sz val="9"/>
            <color indexed="81"/>
            <rFont val="MS P ゴシック"/>
            <family val="3"/>
            <charset val="128"/>
          </rPr>
          <t xml:space="preserve">
</t>
        </r>
      </text>
    </comment>
    <comment ref="P74" authorId="2" shapeId="0" xr:uid="{B15ADACA-EC97-4E58-90EF-95F39F319B51}">
      <text>
        <r>
          <rPr>
            <b/>
            <sz val="9"/>
            <color indexed="81"/>
            <rFont val="MS P ゴシック"/>
            <family val="3"/>
            <charset val="128"/>
          </rPr>
          <t>現時点の学習時間数：証明書発行日までの日本語学習時間数。
当前学</t>
        </r>
        <r>
          <rPr>
            <b/>
            <sz val="9"/>
            <color indexed="81"/>
            <rFont val="SimSun-ExtB"/>
            <family val="3"/>
            <charset val="134"/>
          </rPr>
          <t>习时间</t>
        </r>
        <r>
          <rPr>
            <b/>
            <sz val="9"/>
            <color indexed="81"/>
            <rFont val="MS P ゴシック"/>
            <family val="3"/>
            <charset val="128"/>
          </rPr>
          <t>：指截至</t>
        </r>
        <r>
          <rPr>
            <b/>
            <sz val="9"/>
            <color indexed="81"/>
            <rFont val="SimSun-ExtB"/>
            <family val="3"/>
            <charset val="134"/>
          </rPr>
          <t>证</t>
        </r>
        <r>
          <rPr>
            <b/>
            <sz val="9"/>
            <color indexed="81"/>
            <rFont val="MS P ゴシック"/>
            <family val="3"/>
            <charset val="128"/>
          </rPr>
          <t>明</t>
        </r>
        <r>
          <rPr>
            <b/>
            <sz val="9"/>
            <color indexed="81"/>
            <rFont val="SimSun-ExtB"/>
            <family val="3"/>
            <charset val="134"/>
          </rPr>
          <t>书发</t>
        </r>
        <r>
          <rPr>
            <b/>
            <sz val="9"/>
            <color indexed="81"/>
            <rFont val="MS P ゴシック"/>
            <family val="3"/>
            <charset val="128"/>
          </rPr>
          <t>放日期的日</t>
        </r>
        <r>
          <rPr>
            <b/>
            <sz val="9"/>
            <color indexed="81"/>
            <rFont val="SimSun-ExtB"/>
            <family val="3"/>
            <charset val="134"/>
          </rPr>
          <t>语</t>
        </r>
        <r>
          <rPr>
            <b/>
            <sz val="9"/>
            <color indexed="81"/>
            <rFont val="MS P ゴシック"/>
            <family val="3"/>
            <charset val="128"/>
          </rPr>
          <t>学</t>
        </r>
        <r>
          <rPr>
            <b/>
            <sz val="9"/>
            <color indexed="81"/>
            <rFont val="SimSun-ExtB"/>
            <family val="3"/>
            <charset val="134"/>
          </rPr>
          <t>习时长</t>
        </r>
        <r>
          <rPr>
            <b/>
            <sz val="9"/>
            <color indexed="81"/>
            <rFont val="MS P ゴシック"/>
            <family val="3"/>
            <charset val="128"/>
          </rPr>
          <t>。
Current Study Hours: Japanese study hours up to the date of certificate issuance.</t>
        </r>
        <r>
          <rPr>
            <sz val="9"/>
            <color indexed="81"/>
            <rFont val="MS P ゴシック"/>
            <family val="3"/>
            <charset val="128"/>
          </rPr>
          <t xml:space="preserve">
</t>
        </r>
      </text>
    </comment>
    <comment ref="AC74" authorId="2" shapeId="0" xr:uid="{CC5833B5-FBEE-448C-9B7A-D6650E154764}">
      <text>
        <r>
          <rPr>
            <b/>
            <sz val="9"/>
            <color indexed="81"/>
            <rFont val="MS P ゴシック"/>
            <family val="3"/>
            <charset val="128"/>
          </rPr>
          <t>終了までの学習総時間数：全課程修了時の日本語学習時間数。
至修完</t>
        </r>
        <r>
          <rPr>
            <b/>
            <sz val="9"/>
            <color indexed="81"/>
            <rFont val="SimSun-ExtB"/>
            <family val="3"/>
            <charset val="134"/>
          </rPr>
          <t>课</t>
        </r>
        <r>
          <rPr>
            <b/>
            <sz val="9"/>
            <color indexed="81"/>
            <rFont val="MS P ゴシック"/>
            <family val="3"/>
            <charset val="128"/>
          </rPr>
          <t>程的</t>
        </r>
        <r>
          <rPr>
            <b/>
            <sz val="9"/>
            <color indexed="81"/>
            <rFont val="SimSun-ExtB"/>
            <family val="3"/>
            <charset val="134"/>
          </rPr>
          <t>总</t>
        </r>
        <r>
          <rPr>
            <b/>
            <sz val="9"/>
            <color indexed="81"/>
            <rFont val="MS P ゴシック"/>
            <family val="3"/>
            <charset val="128"/>
          </rPr>
          <t>学</t>
        </r>
        <r>
          <rPr>
            <b/>
            <sz val="9"/>
            <color indexed="81"/>
            <rFont val="SimSun-ExtB"/>
            <family val="3"/>
            <charset val="134"/>
          </rPr>
          <t>习时间</t>
        </r>
        <r>
          <rPr>
            <b/>
            <sz val="9"/>
            <color indexed="81"/>
            <rFont val="MS P ゴシック"/>
            <family val="3"/>
            <charset val="128"/>
          </rPr>
          <t>：指完成全部</t>
        </r>
        <r>
          <rPr>
            <b/>
            <sz val="9"/>
            <color indexed="81"/>
            <rFont val="SimSun-ExtB"/>
            <family val="3"/>
            <charset val="134"/>
          </rPr>
          <t>课</t>
        </r>
        <r>
          <rPr>
            <b/>
            <sz val="9"/>
            <color indexed="81"/>
            <rFont val="MS P ゴシック"/>
            <family val="3"/>
            <charset val="128"/>
          </rPr>
          <t>程</t>
        </r>
        <r>
          <rPr>
            <b/>
            <sz val="9"/>
            <color indexed="81"/>
            <rFont val="SimSun-ExtB"/>
            <family val="3"/>
            <charset val="134"/>
          </rPr>
          <t>时</t>
        </r>
        <r>
          <rPr>
            <b/>
            <sz val="9"/>
            <color indexed="81"/>
            <rFont val="MS P ゴシック"/>
            <family val="3"/>
            <charset val="128"/>
          </rPr>
          <t>的日</t>
        </r>
        <r>
          <rPr>
            <b/>
            <sz val="9"/>
            <color indexed="81"/>
            <rFont val="SimSun-ExtB"/>
            <family val="3"/>
            <charset val="134"/>
          </rPr>
          <t>语</t>
        </r>
        <r>
          <rPr>
            <b/>
            <sz val="9"/>
            <color indexed="81"/>
            <rFont val="MS P ゴシック"/>
            <family val="3"/>
            <charset val="128"/>
          </rPr>
          <t>学</t>
        </r>
        <r>
          <rPr>
            <b/>
            <sz val="9"/>
            <color indexed="81"/>
            <rFont val="SimSun-ExtB"/>
            <family val="3"/>
            <charset val="134"/>
          </rPr>
          <t>习总时长</t>
        </r>
        <r>
          <rPr>
            <b/>
            <sz val="9"/>
            <color indexed="81"/>
            <rFont val="MS P ゴシック"/>
            <family val="3"/>
            <charset val="128"/>
          </rPr>
          <t>。
Total Study Hours upon Completion: Total Japanese study hours upon completion of the entire course.</t>
        </r>
        <r>
          <rPr>
            <sz val="9"/>
            <color indexed="81"/>
            <rFont val="MS P ゴシック"/>
            <family val="3"/>
            <charset val="128"/>
          </rPr>
          <t xml:space="preserve">
</t>
        </r>
      </text>
    </comment>
    <comment ref="A80" authorId="0" shapeId="0" xr:uid="{ED6E1175-BA09-4952-9EF5-15D1CC3D19C6}">
      <text>
        <r>
          <rPr>
            <b/>
            <sz val="9"/>
            <color indexed="81"/>
            <rFont val="Microsoft YaHei"/>
            <family val="2"/>
            <charset val="134"/>
          </rPr>
          <t>日本語学習機関の電話番号
日语学习机构的电话号码
Tel No. of the Japanese language institution</t>
        </r>
        <r>
          <rPr>
            <sz val="9"/>
            <color indexed="81"/>
            <rFont val="MS P ゴシック"/>
            <family val="3"/>
            <charset val="128"/>
          </rPr>
          <t xml:space="preserve">
</t>
        </r>
      </text>
    </comment>
    <comment ref="I80" authorId="0" shapeId="0" xr:uid="{A9249471-E096-4F9C-9F9D-90B7C46DBAA4}">
      <text>
        <r>
          <rPr>
            <b/>
            <sz val="9"/>
            <color indexed="81"/>
            <rFont val="Microsoft YaHei"/>
            <family val="2"/>
            <charset val="134"/>
          </rPr>
          <t>日本語学習機関の代表者の氏名
日语学习机构代表者的姓名
Name of the representative of the Japanese language institution</t>
        </r>
      </text>
    </comment>
    <comment ref="Z85" authorId="1" shapeId="0" xr:uid="{05618B27-B585-4EA9-BE5C-D0EC64828925}">
      <text>
        <r>
          <rPr>
            <b/>
            <sz val="9"/>
            <color indexed="81"/>
            <rFont val="MS P ゴシック"/>
            <family val="3"/>
            <charset val="128"/>
          </rPr>
          <t>JLPT：N5～N1
NAT-TEST:5Q
J-Cert：A2.2準中級
JPT:N4
など記入</t>
        </r>
      </text>
    </comment>
    <comment ref="AD85" authorId="1" shapeId="0" xr:uid="{FFAC738C-EB08-4EDC-ABD1-76480FB560A6}">
      <text>
        <r>
          <rPr>
            <b/>
            <sz val="9"/>
            <color indexed="81"/>
            <rFont val="MS P ゴシック"/>
            <family val="3"/>
            <charset val="128"/>
          </rPr>
          <t>JLPT：100/180
NAT-TEST:120/180
J-Cert：120/200
JPT:380/900
など記入</t>
        </r>
      </text>
    </comment>
    <comment ref="A87" authorId="0" shapeId="0" xr:uid="{B770C9E6-4DF6-4015-91B7-4BCF3F2FE268}">
      <text>
        <r>
          <rPr>
            <b/>
            <sz val="9"/>
            <color indexed="81"/>
            <rFont val="Microsoft YaHei"/>
            <family val="2"/>
            <charset val="134"/>
          </rPr>
          <t>合格証書に合わせて、受験地</t>
        </r>
        <r>
          <rPr>
            <b/>
            <sz val="9"/>
            <color indexed="81"/>
            <rFont val="MS P ゴシック"/>
            <family val="3"/>
            <charset val="128"/>
          </rPr>
          <t>・</t>
        </r>
        <r>
          <rPr>
            <b/>
            <sz val="9"/>
            <color indexed="81"/>
            <rFont val="Microsoft YaHei"/>
            <family val="2"/>
            <charset val="134"/>
          </rPr>
          <t>受験番号を記入。
请根据合格证填写考试地点和准考证号码。
Fill in the test location and exam number according to the certificate.</t>
        </r>
      </text>
    </comment>
    <comment ref="C117" authorId="1" shapeId="0" xr:uid="{B42F72E1-8772-465B-AFD8-6DB359B0AA2B}">
      <text>
        <r>
          <rPr>
            <b/>
            <sz val="9"/>
            <color indexed="81"/>
            <rFont val="Microsoft YaHei"/>
            <family val="2"/>
            <charset val="134"/>
          </rPr>
          <t>経費支弁者の情報は、上部の「申請人の家族」欄のデータを直接参照してください（例：経費支弁者が父の場合は、C117セルに「=A105」と入力してください）。重複入力による誤りを防ぐためです。
经费支付者信息请直接引用上方“申请人家族”中的数据（如经费支付者为父亲，则在C117单元格当中输入"=A105"），避免重复输入以防出错。
Please reference the supporter’s information directly from the “Family Members of Applicant” section above (e.g., if the supporter is the father, enter “=A105” in cell C117) to avoid duplicate entry errors.</t>
        </r>
        <r>
          <rPr>
            <sz val="9"/>
            <color indexed="81"/>
            <rFont val="MS P ゴシック"/>
            <family val="3"/>
            <charset val="128"/>
          </rPr>
          <t xml:space="preserve">
</t>
        </r>
      </text>
    </comment>
    <comment ref="AB117" authorId="1" shapeId="0" xr:uid="{A172D6D6-C0A4-457C-962F-79CF3FE99428}">
      <text>
        <r>
          <rPr>
            <b/>
            <sz val="9"/>
            <color indexed="81"/>
            <rFont val="MS P ゴシック"/>
            <family val="3"/>
            <charset val="128"/>
          </rPr>
          <t>+86-13812345678
+84-912345678
+977-9812345678
+886-912345678</t>
        </r>
      </text>
    </comment>
    <comment ref="G121" authorId="0" shapeId="0" xr:uid="{ADD33E14-75A8-4307-AF32-B4C63B833ACE}">
      <text>
        <r>
          <rPr>
            <b/>
            <sz val="8"/>
            <color indexed="81"/>
            <rFont val="Microsoft YaHei"/>
            <family val="2"/>
            <charset val="134"/>
          </rPr>
          <t>農業の場合：在職</t>
        </r>
        <r>
          <rPr>
            <b/>
            <sz val="8"/>
            <color indexed="81"/>
            <rFont val="MS P ゴシック"/>
            <family val="3"/>
            <charset val="128"/>
          </rPr>
          <t>・</t>
        </r>
        <r>
          <rPr>
            <b/>
            <sz val="8"/>
            <color indexed="81"/>
            <rFont val="Microsoft YaHei"/>
            <family val="2"/>
            <charset val="134"/>
          </rPr>
          <t>収入証明書を発行した市区役所の正式名称（例：〇〇市〇〇区役所）を記入してください。
自営業の場合：登記簿に記載されている正式な店舗名（例：〇〇店）を記入してください。
会社勤務の場合：会社名を記入してください。
※いずれの場合も、正式名称</t>
        </r>
        <r>
          <rPr>
            <b/>
            <sz val="8"/>
            <color indexed="81"/>
            <rFont val="Microsoft YaHei"/>
            <family val="2"/>
            <charset val="134"/>
          </rPr>
          <t>を記入することが重要です。
农业：请填写发放在职·收入证明的村民委员会正式名称（例如：〇〇乡〇〇村民委员会）。
自营业：请填写登记簿上记载的正式店铺名称（例如：〇〇店）。
公司工作：请填写公司名称。
※无论哪种情况，务必填写正式名称。
For agriculture: please enter the official name that issued your employment/income certificate (e.g., 〇〇 City 〇〇 Ward Office).
For self-employment: please enter the official store name as listed in the registry (e.g., 〇〇 Shop).
For company employment: please enter the company name.
In all cases, it is important to provide the official name.</t>
        </r>
      </text>
    </comment>
    <comment ref="S121" authorId="0" shapeId="0" xr:uid="{8A2DD709-F224-458B-8FBF-AB908B9A29C4}">
      <text>
        <r>
          <rPr>
            <b/>
            <sz val="8"/>
            <color indexed="81"/>
            <rFont val="Microsoft YaHei"/>
            <family val="2"/>
            <charset val="134"/>
          </rPr>
          <t>農業（作物</t>
        </r>
        <r>
          <rPr>
            <b/>
            <sz val="8"/>
            <color indexed="81"/>
            <rFont val="MS P ゴシック"/>
            <family val="3"/>
            <charset val="128"/>
          </rPr>
          <t>・</t>
        </r>
        <r>
          <rPr>
            <b/>
            <sz val="8"/>
            <color indexed="81"/>
            <rFont val="Microsoft YaHei"/>
            <family val="2"/>
            <charset val="134"/>
          </rPr>
          <t>野菜</t>
        </r>
        <r>
          <rPr>
            <b/>
            <sz val="8"/>
            <color indexed="81"/>
            <rFont val="MS P ゴシック"/>
            <family val="3"/>
            <charset val="128"/>
          </rPr>
          <t>・</t>
        </r>
        <r>
          <rPr>
            <b/>
            <sz val="8"/>
            <color indexed="81"/>
            <rFont val="Microsoft YaHei"/>
            <family val="2"/>
            <charset val="134"/>
          </rPr>
          <t>果物の栽培と養豚</t>
        </r>
        <r>
          <rPr>
            <b/>
            <sz val="8"/>
            <color indexed="81"/>
            <rFont val="MS P ゴシック"/>
            <family val="3"/>
            <charset val="128"/>
          </rPr>
          <t>・</t>
        </r>
        <r>
          <rPr>
            <b/>
            <sz val="8"/>
            <color indexed="81"/>
            <rFont val="Microsoft YaHei"/>
            <family val="2"/>
            <charset val="134"/>
          </rPr>
          <t>養鶏）、レストラン経営、営業部部長など、実際の職務内容に沿った職業名を記入してください。
请填写与实际工作内容相符的职业名称，例如：农业（作物/蔬菜/水果种植及养猪/养鸡）、餐厅经营、营业部部长等。
Please enter the job title that corresponds to your actual duties, such as: 農業（作物</t>
        </r>
        <r>
          <rPr>
            <b/>
            <sz val="8"/>
            <color indexed="81"/>
            <rFont val="MS P ゴシック"/>
            <family val="3"/>
            <charset val="128"/>
          </rPr>
          <t>・</t>
        </r>
        <r>
          <rPr>
            <b/>
            <sz val="8"/>
            <color indexed="81"/>
            <rFont val="Microsoft YaHei"/>
            <family val="2"/>
            <charset val="134"/>
          </rPr>
          <t>野菜</t>
        </r>
        <r>
          <rPr>
            <b/>
            <sz val="8"/>
            <color indexed="81"/>
            <rFont val="MS P ゴシック"/>
            <family val="3"/>
            <charset val="128"/>
          </rPr>
          <t>・</t>
        </r>
        <r>
          <rPr>
            <b/>
            <sz val="8"/>
            <color indexed="81"/>
            <rFont val="Microsoft YaHei"/>
            <family val="2"/>
            <charset val="134"/>
          </rPr>
          <t>果物の栽培と養豚</t>
        </r>
        <r>
          <rPr>
            <b/>
            <sz val="8"/>
            <color indexed="81"/>
            <rFont val="MS P ゴシック"/>
            <family val="3"/>
            <charset val="128"/>
          </rPr>
          <t>・</t>
        </r>
        <r>
          <rPr>
            <b/>
            <sz val="8"/>
            <color indexed="81"/>
            <rFont val="Microsoft YaHei"/>
            <family val="2"/>
            <charset val="134"/>
          </rPr>
          <t>養鶏）、レストラン経営、営業部部長(In Japanese)</t>
        </r>
        <r>
          <rPr>
            <sz val="9"/>
            <color indexed="81"/>
            <rFont val="MS P ゴシック"/>
            <family val="3"/>
            <charset val="128"/>
          </rPr>
          <t xml:space="preserve">
</t>
        </r>
      </text>
    </comment>
    <comment ref="AB121" authorId="1" shapeId="0" xr:uid="{EC9A09BC-9A7E-497D-AB25-9736F4BBD531}">
      <text>
        <r>
          <rPr>
            <b/>
            <sz val="9"/>
            <color indexed="81"/>
            <rFont val="Microsoft YaHei"/>
            <family val="2"/>
            <charset val="134"/>
          </rPr>
          <t>農業の場合：在職</t>
        </r>
        <r>
          <rPr>
            <b/>
            <sz val="9"/>
            <color indexed="81"/>
            <rFont val="MS P ゴシック"/>
            <family val="3"/>
            <charset val="128"/>
          </rPr>
          <t>・</t>
        </r>
        <r>
          <rPr>
            <b/>
            <sz val="9"/>
            <color indexed="81"/>
            <rFont val="Microsoft YaHei"/>
            <family val="2"/>
            <charset val="134"/>
          </rPr>
          <t>収入証明書を発行した市区役所（例：〇〇市〇〇区役所）の電話番号を記入してください。
自営業の場合：登記簿に記載されている正式な店舗（例：〇〇店）の電話番号を記入してください。
会社勤務の場合：会社の電話番号を記入してください。
※いずれの場合も、正確な電話番号を記入することが重要です。
+86-591-12345678
+84-912345678
+977-9812345678
+886-912345678
农业：请填写发放在职·收入证明的村民委员会（例如：〇〇乡〇〇村民委员会）的电话号码。
自营业：请填写登记簿上记载的正式店铺（例如：〇〇店）的电话号码。
公司工作：请填写公司电话号码。
※无论哪种情况，务必填写准确电话号码。
For agriculture: please enter the official phone number of the municipal office that issued your employment/income certificate (e.g., 〇〇 City 〇〇 Ward Office).
For self-employment: please enter the official store's phone number as listed in the registry (e.g., 〇〇 Shop).
For company employment: please enter the company phone number.
In all cases, It is important to provide an accurate phone number.</t>
        </r>
        <r>
          <rPr>
            <sz val="9"/>
            <color indexed="81"/>
            <rFont val="MS P ゴシック"/>
            <family val="3"/>
            <charset val="128"/>
          </rPr>
          <t xml:space="preserve">
</t>
        </r>
      </text>
    </comment>
    <comment ref="G123" authorId="1" shapeId="0" xr:uid="{4E8D528D-7C98-4B71-B827-C08C282830D9}">
      <text>
        <r>
          <rPr>
            <b/>
            <sz val="9"/>
            <color indexed="81"/>
            <rFont val="Microsoft YaHei"/>
            <family val="2"/>
            <charset val="134"/>
          </rPr>
          <t>農業の場合：在職</t>
        </r>
        <r>
          <rPr>
            <b/>
            <sz val="9"/>
            <color indexed="81"/>
            <rFont val="MS P ゴシック"/>
            <family val="3"/>
            <charset val="128"/>
          </rPr>
          <t>・</t>
        </r>
        <r>
          <rPr>
            <b/>
            <sz val="9"/>
            <color indexed="81"/>
            <rFont val="Microsoft YaHei"/>
            <family val="2"/>
            <charset val="134"/>
          </rPr>
          <t>収入証明書を発行した市区役所（例：〇〇市〇〇区役所）の住所を記入してください。
自営業の場合：登記簿に記載されている正式な店舗（例：〇〇店）の住所を記入してください。
会社勤務の場合：会社の住所を記入してください。
※いずれの場合も、正式な住所を記入することが重要です。
农业：请填写发放在职·收入证明的村民委员会（例如：〇〇乡〇〇村民委员会）的地址。
自营业：请填写登记簿上记载的正式店铺（例如：〇〇店）的地址。
公司工作：请填写公司的地址码。
※无论哪种情况，务必填写正式的地址。
For agriculture: please enter the address of the municipal office that issued your employment/income certificate (e.g., 〇〇 City 〇〇 Ward Office).
For self-employment: please enter the official store address as listed in the registry (e.g., 〇〇 Shop).
For company employment: please enter the company address.
In all cases, it is important to provide the official correct address.</t>
        </r>
        <r>
          <rPr>
            <sz val="9"/>
            <color indexed="81"/>
            <rFont val="MS P ゴシック"/>
            <family val="3"/>
            <charset val="128"/>
          </rPr>
          <t xml:space="preserve">
</t>
        </r>
      </text>
    </comment>
    <comment ref="J125" authorId="1" shapeId="0" xr:uid="{AE9592DE-52F5-41EF-8E83-38F18F6BE221}">
      <text>
        <r>
          <rPr>
            <b/>
            <sz val="9"/>
            <color indexed="81"/>
            <rFont val="Microsoft YaHei"/>
            <family val="2"/>
            <charset val="134"/>
          </rPr>
          <t>免税の場合、税込の金額のみを入力してください。
免税情况下仅输入含税金额即可。
For tax-fee, enter only the amount including tax.</t>
        </r>
        <r>
          <rPr>
            <sz val="9"/>
            <color indexed="81"/>
            <rFont val="Microsoft YaHei"/>
            <family val="2"/>
            <charset val="134"/>
          </rPr>
          <t xml:space="preserve">
</t>
        </r>
      </text>
    </comment>
    <comment ref="Y125" authorId="2" shapeId="0" xr:uid="{06BB5161-7359-4744-AB97-938D1F8DCBB5}">
      <text>
        <r>
          <rPr>
            <b/>
            <sz val="9"/>
            <color indexed="81"/>
            <rFont val="Microsoft YaHei"/>
            <family val="2"/>
            <charset val="134"/>
          </rPr>
          <t>在日経費支弁者の場合は、このセルに日本円の税込年収を直接入力してください。
如为在日经费支付者，请在此单元格中直接填写以日元计的含税年收入。
If the sponsor resides in Japan, please enter the annual income in Japanese yen (including tax) directly in this cell.</t>
        </r>
      </text>
    </comment>
    <comment ref="Y127" authorId="2" shapeId="0" xr:uid="{27422504-DFBB-43FF-B36E-8A3B2A7686F1}">
      <text>
        <r>
          <rPr>
            <b/>
            <sz val="9"/>
            <color indexed="81"/>
            <rFont val="Microsoft YaHei"/>
            <family val="2"/>
            <charset val="134"/>
          </rPr>
          <t>在日経費支弁者の場合は、このセルに日本円での税抜の年収を直接入力してください。
若为在日经费支付者，请在此单元格中直接填写以日元计的税前年收入。
If the financial sponsor resides in Japan, please directly enter the annual income before tax in Japanese yen in this 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東京日英</author>
  </authors>
  <commentList>
    <comment ref="Y54" authorId="0" shapeId="0" xr:uid="{6E5BF94B-98F7-4180-8EB2-DB7A8F7F24EA}">
      <text>
        <r>
          <rPr>
            <b/>
            <sz val="9"/>
            <color indexed="81"/>
            <rFont val="MS P ゴシック"/>
            <family val="3"/>
            <charset val="128"/>
          </rPr>
          <t>訳文にサインしなくてもよい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東京日英</author>
  </authors>
  <commentList>
    <comment ref="Z59" authorId="0" shapeId="0" xr:uid="{F8E4A9AC-7622-4732-96AD-71BF1B50B00C}">
      <text>
        <r>
          <rPr>
            <b/>
            <sz val="9"/>
            <color indexed="81"/>
            <rFont val="MS P ゴシック"/>
            <family val="3"/>
            <charset val="128"/>
          </rPr>
          <t>訳文にサインしなくてもよい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顔春捷</author>
  </authors>
  <commentList>
    <comment ref="J61" authorId="0" shapeId="0" xr:uid="{19A23232-351B-4AF9-BAFA-DAF468247A93}">
      <text>
        <r>
          <rPr>
            <b/>
            <sz val="9"/>
            <color indexed="81"/>
            <rFont val="ＭＳ Ｐゴシック"/>
            <family val="2"/>
          </rPr>
          <t xml:space="preserve">中国の場合
</t>
        </r>
        <r>
          <rPr>
            <sz val="9"/>
            <color indexed="81"/>
            <rFont val="ＭＳ Ｐゴシック"/>
            <family val="2"/>
          </rPr>
          <t>日本</t>
        </r>
        <r>
          <rPr>
            <sz val="9"/>
            <color indexed="81"/>
            <rFont val="SimSun-ExtB"/>
            <family val="3"/>
            <charset val="134"/>
          </rPr>
          <t>驻华</t>
        </r>
        <r>
          <rPr>
            <sz val="9"/>
            <color indexed="81"/>
            <rFont val="ＭＳ Ｐゴシック"/>
            <family val="2"/>
          </rPr>
          <t>大使</t>
        </r>
        <r>
          <rPr>
            <sz val="9"/>
            <color indexed="81"/>
            <rFont val="SimSun-ExtB"/>
            <family val="3"/>
            <charset val="134"/>
          </rPr>
          <t>馆</t>
        </r>
        <r>
          <rPr>
            <sz val="9"/>
            <color indexed="81"/>
            <rFont val="ＭＳ Ｐゴシック"/>
            <family val="2"/>
          </rPr>
          <t xml:space="preserve">  ：北京市、天津市、</t>
        </r>
        <r>
          <rPr>
            <sz val="9"/>
            <color indexed="81"/>
            <rFont val="SimSun-ExtB"/>
            <family val="3"/>
            <charset val="134"/>
          </rPr>
          <t>陕</t>
        </r>
        <r>
          <rPr>
            <sz val="9"/>
            <color indexed="81"/>
            <rFont val="ＭＳ Ｐゴシック"/>
            <family val="2"/>
          </rPr>
          <t>西省、山西省、甘</t>
        </r>
        <r>
          <rPr>
            <sz val="9"/>
            <color indexed="81"/>
            <rFont val="SimSun-ExtB"/>
            <family val="3"/>
            <charset val="134"/>
          </rPr>
          <t>肃</t>
        </r>
        <r>
          <rPr>
            <sz val="9"/>
            <color indexed="81"/>
            <rFont val="ＭＳ Ｐゴシック"/>
            <family val="2"/>
          </rPr>
          <t>省、河南省、河北省、 湖北省、湖南省、青海省、新疆</t>
        </r>
        <r>
          <rPr>
            <sz val="9"/>
            <color indexed="81"/>
            <rFont val="SimSun-ExtB"/>
            <family val="3"/>
            <charset val="134"/>
          </rPr>
          <t>维</t>
        </r>
        <r>
          <rPr>
            <sz val="9"/>
            <color indexed="81"/>
            <rFont val="ＭＳ Ｐゴシック"/>
            <family val="2"/>
          </rPr>
          <t>吾</t>
        </r>
        <r>
          <rPr>
            <sz val="9"/>
            <color indexed="81"/>
            <rFont val="SimSun-ExtB"/>
            <family val="3"/>
            <charset val="134"/>
          </rPr>
          <t>尔</t>
        </r>
        <r>
          <rPr>
            <sz val="9"/>
            <color indexed="81"/>
            <rFont val="ＭＳ Ｐゴシック"/>
            <family val="2"/>
          </rPr>
          <t>自治区、宁夏回族自治区、西藏自治区、内蒙古自治区    
日本</t>
        </r>
        <r>
          <rPr>
            <sz val="9"/>
            <color indexed="81"/>
            <rFont val="SimSun-ExtB"/>
            <family val="3"/>
            <charset val="134"/>
          </rPr>
          <t>驻</t>
        </r>
        <r>
          <rPr>
            <sz val="9"/>
            <color indexed="81"/>
            <rFont val="ＭＳ Ｐゴシック"/>
            <family val="2"/>
          </rPr>
          <t>上海</t>
        </r>
        <r>
          <rPr>
            <sz val="9"/>
            <color indexed="81"/>
            <rFont val="SimSun-ExtB"/>
            <family val="3"/>
            <charset val="134"/>
          </rPr>
          <t>总领</t>
        </r>
        <r>
          <rPr>
            <sz val="9"/>
            <color indexed="81"/>
            <rFont val="ＭＳ Ｐゴシック"/>
            <family val="2"/>
          </rPr>
          <t>事</t>
        </r>
        <r>
          <rPr>
            <sz val="9"/>
            <color indexed="81"/>
            <rFont val="SimSun-ExtB"/>
            <family val="3"/>
            <charset val="134"/>
          </rPr>
          <t>馆</t>
        </r>
        <r>
          <rPr>
            <sz val="9"/>
            <color indexed="81"/>
            <rFont val="ＭＳ Ｐゴシック"/>
            <family val="2"/>
          </rPr>
          <t xml:space="preserve"> ：上海市、安徽省、浙江省、江</t>
        </r>
        <r>
          <rPr>
            <sz val="9"/>
            <color indexed="81"/>
            <rFont val="SimSun-ExtB"/>
            <family val="3"/>
            <charset val="134"/>
          </rPr>
          <t>苏</t>
        </r>
        <r>
          <rPr>
            <sz val="9"/>
            <color indexed="81"/>
            <rFont val="ＭＳ Ｐゴシック"/>
            <family val="2"/>
          </rPr>
          <t>省、江西省      
日本</t>
        </r>
        <r>
          <rPr>
            <sz val="9"/>
            <color indexed="81"/>
            <rFont val="SimSun-ExtB"/>
            <family val="3"/>
            <charset val="134"/>
          </rPr>
          <t>驻</t>
        </r>
        <r>
          <rPr>
            <sz val="9"/>
            <color indexed="81"/>
            <rFont val="ＭＳ Ｐゴシック"/>
            <family val="2"/>
          </rPr>
          <t>广州</t>
        </r>
        <r>
          <rPr>
            <sz val="9"/>
            <color indexed="81"/>
            <rFont val="SimSun-ExtB"/>
            <family val="3"/>
            <charset val="134"/>
          </rPr>
          <t>总领</t>
        </r>
        <r>
          <rPr>
            <sz val="9"/>
            <color indexed="81"/>
            <rFont val="ＭＳ Ｐゴシック"/>
            <family val="2"/>
          </rPr>
          <t>事</t>
        </r>
        <r>
          <rPr>
            <sz val="9"/>
            <color indexed="81"/>
            <rFont val="SimSun-ExtB"/>
            <family val="3"/>
            <charset val="134"/>
          </rPr>
          <t>馆</t>
        </r>
        <r>
          <rPr>
            <sz val="9"/>
            <color indexed="81"/>
            <rFont val="ＭＳ Ｐゴシック"/>
            <family val="2"/>
          </rPr>
          <t xml:space="preserve">  ：广</t>
        </r>
        <r>
          <rPr>
            <sz val="9"/>
            <color indexed="81"/>
            <rFont val="SimSun-ExtB"/>
            <family val="3"/>
            <charset val="134"/>
          </rPr>
          <t>东</t>
        </r>
        <r>
          <rPr>
            <sz val="9"/>
            <color indexed="81"/>
            <rFont val="ＭＳ Ｐゴシック"/>
            <family val="2"/>
          </rPr>
          <t>省、海南省、福建省、广西壮族自治区      
日本</t>
        </r>
        <r>
          <rPr>
            <sz val="9"/>
            <color indexed="81"/>
            <rFont val="SimSun-ExtB"/>
            <family val="3"/>
            <charset val="134"/>
          </rPr>
          <t>驻</t>
        </r>
        <r>
          <rPr>
            <sz val="9"/>
            <color indexed="81"/>
            <rFont val="ＭＳ Ｐゴシック"/>
            <family val="2"/>
          </rPr>
          <t>沈阳</t>
        </r>
        <r>
          <rPr>
            <sz val="9"/>
            <color indexed="81"/>
            <rFont val="SimSun-ExtB"/>
            <family val="3"/>
            <charset val="134"/>
          </rPr>
          <t>总领</t>
        </r>
        <r>
          <rPr>
            <sz val="9"/>
            <color indexed="81"/>
            <rFont val="ＭＳ Ｐゴシック"/>
            <family val="2"/>
          </rPr>
          <t>事</t>
        </r>
        <r>
          <rPr>
            <sz val="9"/>
            <color indexed="81"/>
            <rFont val="SimSun-ExtB"/>
            <family val="3"/>
            <charset val="134"/>
          </rPr>
          <t>馆</t>
        </r>
        <r>
          <rPr>
            <sz val="9"/>
            <color indexed="81"/>
            <rFont val="ＭＳ Ｐゴシック"/>
            <family val="2"/>
          </rPr>
          <t xml:space="preserve">  ：</t>
        </r>
        <r>
          <rPr>
            <sz val="9"/>
            <color indexed="81"/>
            <rFont val="SimSun-ExtB"/>
            <family val="3"/>
            <charset val="134"/>
          </rPr>
          <t>辽</t>
        </r>
        <r>
          <rPr>
            <sz val="9"/>
            <color indexed="81"/>
            <rFont val="ＭＳ Ｐゴシック"/>
            <family val="2"/>
          </rPr>
          <t>宁省（除大</t>
        </r>
        <r>
          <rPr>
            <sz val="9"/>
            <color indexed="81"/>
            <rFont val="SimSun-ExtB"/>
            <family val="3"/>
            <charset val="134"/>
          </rPr>
          <t>连</t>
        </r>
        <r>
          <rPr>
            <sz val="9"/>
            <color indexed="81"/>
            <rFont val="ＭＳ Ｐゴシック"/>
            <family val="2"/>
          </rPr>
          <t>市）、吉林省、黑</t>
        </r>
        <r>
          <rPr>
            <sz val="9"/>
            <color indexed="81"/>
            <rFont val="SimSun-ExtB"/>
            <family val="3"/>
            <charset val="134"/>
          </rPr>
          <t>龙</t>
        </r>
        <r>
          <rPr>
            <sz val="9"/>
            <color indexed="81"/>
            <rFont val="ＭＳ Ｐゴシック"/>
            <family val="2"/>
          </rPr>
          <t>江省      
日本</t>
        </r>
        <r>
          <rPr>
            <sz val="9"/>
            <color indexed="81"/>
            <rFont val="SimSun-ExtB"/>
            <family val="3"/>
            <charset val="134"/>
          </rPr>
          <t>驻</t>
        </r>
        <r>
          <rPr>
            <sz val="9"/>
            <color indexed="81"/>
            <rFont val="ＭＳ Ｐゴシック"/>
            <family val="2"/>
          </rPr>
          <t>重</t>
        </r>
        <r>
          <rPr>
            <sz val="9"/>
            <color indexed="81"/>
            <rFont val="SimSun-ExtB"/>
            <family val="3"/>
            <charset val="134"/>
          </rPr>
          <t>庆总领</t>
        </r>
        <r>
          <rPr>
            <sz val="9"/>
            <color indexed="81"/>
            <rFont val="ＭＳ Ｐゴシック"/>
            <family val="2"/>
          </rPr>
          <t>事</t>
        </r>
        <r>
          <rPr>
            <sz val="9"/>
            <color indexed="81"/>
            <rFont val="SimSun-ExtB"/>
            <family val="3"/>
            <charset val="134"/>
          </rPr>
          <t>馆</t>
        </r>
        <r>
          <rPr>
            <sz val="9"/>
            <color indexed="81"/>
            <rFont val="ＭＳ Ｐゴシック"/>
            <family val="2"/>
          </rPr>
          <t xml:space="preserve">  ：重</t>
        </r>
        <r>
          <rPr>
            <sz val="9"/>
            <color indexed="81"/>
            <rFont val="SimSun-ExtB"/>
            <family val="3"/>
            <charset val="134"/>
          </rPr>
          <t>庆</t>
        </r>
        <r>
          <rPr>
            <sz val="9"/>
            <color indexed="81"/>
            <rFont val="ＭＳ Ｐゴシック"/>
            <family val="2"/>
          </rPr>
          <t>市、四川省、</t>
        </r>
        <r>
          <rPr>
            <sz val="9"/>
            <color indexed="81"/>
            <rFont val="SimSun-ExtB"/>
            <family val="3"/>
            <charset val="134"/>
          </rPr>
          <t>贵</t>
        </r>
        <r>
          <rPr>
            <sz val="9"/>
            <color indexed="81"/>
            <rFont val="ＭＳ Ｐゴシック"/>
            <family val="2"/>
          </rPr>
          <t>州省、云南省    
日本常</t>
        </r>
        <r>
          <rPr>
            <sz val="9"/>
            <color indexed="81"/>
            <rFont val="SimSun-ExtB"/>
            <family val="3"/>
            <charset val="134"/>
          </rPr>
          <t>驻</t>
        </r>
        <r>
          <rPr>
            <sz val="9"/>
            <color indexed="81"/>
            <rFont val="ＭＳ Ｐゴシック"/>
            <family val="2"/>
          </rPr>
          <t>大</t>
        </r>
        <r>
          <rPr>
            <sz val="9"/>
            <color indexed="81"/>
            <rFont val="SimSun-ExtB"/>
            <family val="3"/>
            <charset val="134"/>
          </rPr>
          <t>连领</t>
        </r>
        <r>
          <rPr>
            <sz val="9"/>
            <color indexed="81"/>
            <rFont val="ＭＳ Ｐゴシック"/>
            <family val="2"/>
          </rPr>
          <t>事</t>
        </r>
        <r>
          <rPr>
            <sz val="9"/>
            <color indexed="81"/>
            <rFont val="SimSun-ExtB"/>
            <family val="3"/>
            <charset val="134"/>
          </rPr>
          <t>办</t>
        </r>
        <r>
          <rPr>
            <sz val="9"/>
            <color indexed="81"/>
            <rFont val="ＭＳ Ｐゴシック"/>
            <family val="2"/>
          </rPr>
          <t>公室  ：大</t>
        </r>
        <r>
          <rPr>
            <sz val="9"/>
            <color indexed="81"/>
            <rFont val="SimSun-ExtB"/>
            <family val="3"/>
            <charset val="134"/>
          </rPr>
          <t>连</t>
        </r>
        <r>
          <rPr>
            <sz val="9"/>
            <color indexed="81"/>
            <rFont val="ＭＳ Ｐゴシック"/>
            <family val="2"/>
          </rPr>
          <t>市      
日本</t>
        </r>
        <r>
          <rPr>
            <sz val="9"/>
            <color indexed="81"/>
            <rFont val="SimSun-ExtB"/>
            <family val="3"/>
            <charset val="134"/>
          </rPr>
          <t>驻</t>
        </r>
        <r>
          <rPr>
            <sz val="9"/>
            <color indexed="81"/>
            <rFont val="ＭＳ Ｐゴシック"/>
            <family val="2"/>
          </rPr>
          <t>青</t>
        </r>
        <r>
          <rPr>
            <sz val="9"/>
            <color indexed="81"/>
            <rFont val="SimSun-ExtB"/>
            <family val="3"/>
            <charset val="134"/>
          </rPr>
          <t>岛总领</t>
        </r>
        <r>
          <rPr>
            <sz val="9"/>
            <color indexed="81"/>
            <rFont val="ＭＳ Ｐゴシック"/>
            <family val="2"/>
          </rPr>
          <t>事</t>
        </r>
        <r>
          <rPr>
            <sz val="9"/>
            <color indexed="81"/>
            <rFont val="SimSun-ExtB"/>
            <family val="3"/>
            <charset val="134"/>
          </rPr>
          <t>馆</t>
        </r>
        <r>
          <rPr>
            <sz val="9"/>
            <color indexed="81"/>
            <rFont val="ＭＳ Ｐゴシック"/>
            <family val="2"/>
          </rPr>
          <t xml:space="preserve">  ：山</t>
        </r>
        <r>
          <rPr>
            <sz val="9"/>
            <color indexed="81"/>
            <rFont val="SimSun-ExtB"/>
            <family val="3"/>
            <charset val="134"/>
          </rPr>
          <t>东</t>
        </r>
        <r>
          <rPr>
            <sz val="9"/>
            <color indexed="81"/>
            <rFont val="ＭＳ Ｐゴシック"/>
            <family val="2"/>
          </rPr>
          <t>省      
日本</t>
        </r>
        <r>
          <rPr>
            <sz val="9"/>
            <color indexed="81"/>
            <rFont val="SimSun-ExtB"/>
            <family val="3"/>
            <charset val="134"/>
          </rPr>
          <t>驻</t>
        </r>
        <r>
          <rPr>
            <sz val="9"/>
            <color indexed="81"/>
            <rFont val="ＭＳ Ｐゴシック"/>
            <family val="2"/>
          </rPr>
          <t>香港</t>
        </r>
        <r>
          <rPr>
            <sz val="9"/>
            <color indexed="81"/>
            <rFont val="SimSun-ExtB"/>
            <family val="3"/>
            <charset val="134"/>
          </rPr>
          <t>总领</t>
        </r>
        <r>
          <rPr>
            <sz val="9"/>
            <color indexed="81"/>
            <rFont val="ＭＳ Ｐゴシック"/>
            <family val="2"/>
          </rPr>
          <t>事</t>
        </r>
        <r>
          <rPr>
            <sz val="9"/>
            <color indexed="81"/>
            <rFont val="SimSun-ExtB"/>
            <family val="3"/>
            <charset val="134"/>
          </rPr>
          <t>馆</t>
        </r>
        <r>
          <rPr>
            <sz val="9"/>
            <color indexed="81"/>
            <rFont val="ＭＳ Ｐゴシック"/>
            <family val="2"/>
          </rPr>
          <t xml:space="preserve"> ：香港特</t>
        </r>
        <r>
          <rPr>
            <sz val="9"/>
            <color indexed="81"/>
            <rFont val="SimSun-ExtB"/>
            <family val="3"/>
            <charset val="134"/>
          </rPr>
          <t>别</t>
        </r>
        <r>
          <rPr>
            <sz val="9"/>
            <color indexed="81"/>
            <rFont val="ＭＳ Ｐゴシック"/>
            <family val="2"/>
          </rPr>
          <t>行政区、澳</t>
        </r>
        <r>
          <rPr>
            <sz val="9"/>
            <color indexed="81"/>
            <rFont val="SimSun-ExtB"/>
            <family val="3"/>
            <charset val="134"/>
          </rPr>
          <t>门</t>
        </r>
        <r>
          <rPr>
            <sz val="9"/>
            <color indexed="81"/>
            <rFont val="ＭＳ Ｐゴシック"/>
            <family val="2"/>
          </rPr>
          <t>特</t>
        </r>
        <r>
          <rPr>
            <sz val="9"/>
            <color indexed="81"/>
            <rFont val="SimSun-ExtB"/>
            <family val="3"/>
            <charset val="134"/>
          </rPr>
          <t>别</t>
        </r>
        <r>
          <rPr>
            <sz val="9"/>
            <color indexed="81"/>
            <rFont val="ＭＳ Ｐゴシック"/>
            <family val="2"/>
          </rPr>
          <t>行政区
台湾：台北市</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顔春捷</author>
  </authors>
  <commentList>
    <comment ref="AE63" authorId="0" shapeId="0" xr:uid="{974A6EC7-7FDE-40E6-8F6D-F3CFED8913E7}">
      <text>
        <r>
          <rPr>
            <b/>
            <sz val="9"/>
            <color indexed="81"/>
            <rFont val="ＭＳ Ｐゴシック"/>
            <family val="2"/>
          </rPr>
          <t>申請日が不明の場合、漢字の色が白
申請日が確定の場合、漢字の色が黒</t>
        </r>
      </text>
    </comment>
  </commentList>
</comments>
</file>

<file path=xl/sharedStrings.xml><?xml version="1.0" encoding="utf-8"?>
<sst xmlns="http://schemas.openxmlformats.org/spreadsheetml/2006/main" count="4552" uniqueCount="2237">
  <si>
    <t>年</t>
  </si>
  <si>
    <t>月</t>
  </si>
  <si>
    <t>日</t>
  </si>
  <si>
    <t>男</t>
  </si>
  <si>
    <t>女</t>
  </si>
  <si>
    <t>Year</t>
  </si>
  <si>
    <t>Day</t>
  </si>
  <si>
    <t>Male</t>
  </si>
  <si>
    <t>Female</t>
  </si>
  <si>
    <t>1.</t>
    <phoneticPr fontId="1"/>
  </si>
  <si>
    <t>2.</t>
    <phoneticPr fontId="1"/>
  </si>
  <si>
    <t>3.</t>
    <phoneticPr fontId="1"/>
  </si>
  <si>
    <t>4.</t>
    <phoneticPr fontId="1"/>
  </si>
  <si>
    <t>)</t>
  </si>
  <si>
    <t>5.</t>
    <phoneticPr fontId="1"/>
  </si>
  <si>
    <t>学  校  名</t>
  </si>
  <si>
    <t>(Address)</t>
  </si>
  <si>
    <t>6.</t>
    <phoneticPr fontId="1"/>
  </si>
  <si>
    <t>7.</t>
    <phoneticPr fontId="1"/>
  </si>
  <si>
    <t>8.</t>
    <phoneticPr fontId="1"/>
  </si>
  <si>
    <t>入国年月日</t>
    <phoneticPr fontId="1"/>
  </si>
  <si>
    <t>(Date of Entry)</t>
    <phoneticPr fontId="1"/>
  </si>
  <si>
    <t>出国年月日</t>
    <phoneticPr fontId="1"/>
  </si>
  <si>
    <t>(Date of Return)</t>
    <phoneticPr fontId="1"/>
  </si>
  <si>
    <t>(Status of visa)</t>
    <phoneticPr fontId="1"/>
  </si>
  <si>
    <t>在留目的</t>
    <phoneticPr fontId="1"/>
  </si>
  <si>
    <t>(Purpose of entry into Japan)</t>
    <phoneticPr fontId="1"/>
  </si>
  <si>
    <t>在留資格</t>
    <phoneticPr fontId="1"/>
  </si>
  <si>
    <t>9.</t>
    <phoneticPr fontId="1"/>
  </si>
  <si>
    <t>職      業</t>
  </si>
  <si>
    <t>(Occupation)</t>
  </si>
  <si>
    <t>11.</t>
    <phoneticPr fontId="1"/>
  </si>
  <si>
    <t>作成年月日：</t>
  </si>
  <si>
    <t>本人署名：</t>
  </si>
  <si>
    <t>Name</t>
  </si>
  <si>
    <t>日生(</t>
  </si>
  <si>
    <t xml:space="preserve"> Month</t>
  </si>
  <si>
    <t>記</t>
  </si>
  <si>
    <t>私</t>
  </si>
  <si>
    <t>また、上記の者が在留期間更新許可申請を行う際には、送金証明書又は本人名義の預金通帳（送金</t>
  </si>
  <si>
    <t>事実、経費支弁事実が記載されたもの）の写し等で、生活費等の支弁事実を明らかにする書類を提出</t>
  </si>
  <si>
    <t>します。</t>
  </si>
  <si>
    <t xml:space="preserve">  I hereby pledge that I will bear expenses of the above-mentioned person during his/her stay in Japan in the following manner. Moreover,</t>
    <phoneticPr fontId="1"/>
  </si>
  <si>
    <t xml:space="preserve">when applying for extension of period of stay, I will submit required documents to prove the ability of covering the living and other </t>
    <phoneticPr fontId="1"/>
  </si>
  <si>
    <t>expenses, such as copy of the Certificate of Remittance or the Bankbook in the name of the applicant himself/herself.</t>
    <phoneticPr fontId="1"/>
  </si>
  <si>
    <t>円</t>
  </si>
  <si>
    <t>（２）</t>
    <phoneticPr fontId="1"/>
  </si>
  <si>
    <t>（３）</t>
    <phoneticPr fontId="1"/>
  </si>
  <si>
    <t>支弁方法</t>
    <phoneticPr fontId="1"/>
  </si>
  <si>
    <t>（送金・振込み等支弁方法を具体的にお書き下さい。）</t>
  </si>
  <si>
    <t>How to pay.</t>
  </si>
  <si>
    <t>Please write concretely how to pay like remittance / to transfer and so on.</t>
  </si>
  <si>
    <t>10.</t>
    <phoneticPr fontId="1"/>
  </si>
  <si>
    <t>（１）</t>
    <phoneticPr fontId="1"/>
  </si>
  <si>
    <t>有</t>
    <phoneticPr fontId="1"/>
  </si>
  <si>
    <t>無</t>
  </si>
  <si>
    <t>(Married)</t>
    <phoneticPr fontId="1"/>
  </si>
  <si>
    <t>(Single)</t>
    <phoneticPr fontId="1"/>
  </si>
  <si>
    <t>)</t>
    <phoneticPr fontId="1"/>
  </si>
  <si>
    <t>私は、この度、上記の者が日本国に在留中の経費支弁者になりましたので、下記のとおり経費支弁</t>
    <phoneticPr fontId="1"/>
  </si>
  <si>
    <t>の引受け経緯を説明するとともに、経費支弁について誓約します。</t>
    <phoneticPr fontId="1"/>
  </si>
  <si>
    <t xml:space="preserve">  I became a guarantee to pay expenses for the above-mentioned person during his/her stay in Japan. I hereby pledge that I will bear the </t>
    <phoneticPr fontId="1"/>
  </si>
  <si>
    <t>expenses in following manner, with explanation for being guarantee to pay expenses.</t>
    <phoneticPr fontId="1"/>
  </si>
  <si>
    <r>
      <t>出入国歴</t>
    </r>
    <r>
      <rPr>
        <sz val="6"/>
        <color indexed="8"/>
        <rFont val="MS Mincho"/>
        <family val="3"/>
        <charset val="128"/>
      </rPr>
      <t>(Previous Stay in Japan)</t>
    </r>
    <r>
      <rPr>
        <sz val="11"/>
        <color indexed="8"/>
        <rFont val="MS Mincho"/>
        <family val="3"/>
        <charset val="128"/>
      </rPr>
      <t>：</t>
    </r>
  </si>
  <si>
    <t>男</t>
    <rPh sb="0" eb="1">
      <t>オトコ</t>
    </rPh>
    <phoneticPr fontId="11"/>
  </si>
  <si>
    <t>□</t>
  </si>
  <si>
    <t>■</t>
  </si>
  <si>
    <t>氏　　名</t>
    <rPh sb="0" eb="1">
      <t>ウジ</t>
    </rPh>
    <rPh sb="3" eb="4">
      <t>メイ</t>
    </rPh>
    <phoneticPr fontId="1"/>
  </si>
  <si>
    <t>生年月日</t>
    <rPh sb="0" eb="2">
      <t>セイネン</t>
    </rPh>
    <rPh sb="2" eb="4">
      <t>ガッピ</t>
    </rPh>
    <phoneticPr fontId="1"/>
  </si>
  <si>
    <t>年齢</t>
    <rPh sb="0" eb="2">
      <t>ネンレイ</t>
    </rPh>
    <phoneticPr fontId="1"/>
  </si>
  <si>
    <t>職　　業</t>
    <rPh sb="0" eb="1">
      <t>ショク</t>
    </rPh>
    <rPh sb="3" eb="4">
      <t>ギョウ</t>
    </rPh>
    <phoneticPr fontId="1"/>
  </si>
  <si>
    <t>No.</t>
    <phoneticPr fontId="1"/>
  </si>
  <si>
    <t>申请人姓名</t>
    <phoneticPr fontId="1"/>
  </si>
  <si>
    <t>性别</t>
    <phoneticPr fontId="1"/>
  </si>
  <si>
    <t>出生年月</t>
    <phoneticPr fontId="1"/>
  </si>
  <si>
    <t>毕业/在读学校</t>
    <phoneticPr fontId="1"/>
  </si>
  <si>
    <t>申请材料</t>
    <phoneticPr fontId="1"/>
  </si>
  <si>
    <t>注意事项</t>
    <phoneticPr fontId="1"/>
  </si>
  <si>
    <t>本人
确认</t>
    <phoneticPr fontId="1"/>
  </si>
  <si>
    <t>学校
确认</t>
    <phoneticPr fontId="1"/>
  </si>
  <si>
    <t>备注</t>
    <phoneticPr fontId="1"/>
  </si>
  <si>
    <t>备注：</t>
    <phoneticPr fontId="1"/>
  </si>
  <si>
    <t>経　費　支　弁　書</t>
    <phoneticPr fontId="1"/>
  </si>
  <si>
    <t>30</t>
  </si>
  <si>
    <t>29</t>
  </si>
  <si>
    <t>28</t>
  </si>
  <si>
    <t>27</t>
  </si>
  <si>
    <t>26</t>
  </si>
  <si>
    <t>25</t>
  </si>
  <si>
    <t>24</t>
  </si>
  <si>
    <t>23</t>
  </si>
  <si>
    <t>22</t>
  </si>
  <si>
    <t>21</t>
  </si>
  <si>
    <t>20</t>
  </si>
  <si>
    <t>19</t>
  </si>
  <si>
    <t>18</t>
  </si>
  <si>
    <t>17</t>
  </si>
  <si>
    <t>16</t>
  </si>
  <si>
    <t>15</t>
  </si>
  <si>
    <t>14</t>
  </si>
  <si>
    <t>13</t>
  </si>
  <si>
    <t>12</t>
  </si>
  <si>
    <t>11</t>
  </si>
  <si>
    <t>10</t>
  </si>
  <si>
    <t>9</t>
  </si>
  <si>
    <t>8</t>
  </si>
  <si>
    <t>7</t>
  </si>
  <si>
    <t>6</t>
  </si>
  <si>
    <t>5</t>
  </si>
  <si>
    <t>4</t>
  </si>
  <si>
    <t>3</t>
  </si>
  <si>
    <t>2</t>
  </si>
  <si>
    <t>1</t>
    <phoneticPr fontId="1"/>
  </si>
  <si>
    <t>(Purpose of entry into Japan)</t>
    <phoneticPr fontId="1"/>
  </si>
  <si>
    <t>(Status of visa)</t>
    <phoneticPr fontId="1"/>
  </si>
  <si>
    <t>在留目的</t>
    <phoneticPr fontId="1"/>
  </si>
  <si>
    <t>在留資格</t>
    <phoneticPr fontId="1"/>
  </si>
  <si>
    <t>出国年月日</t>
    <phoneticPr fontId="1"/>
  </si>
  <si>
    <t>続柄</t>
    <rPh sb="0" eb="1">
      <t>ゾク</t>
    </rPh>
    <rPh sb="1" eb="2">
      <t>ガラ</t>
    </rPh>
    <phoneticPr fontId="1"/>
  </si>
  <si>
    <t>国籍</t>
    <rPh sb="0" eb="2">
      <t>コクセキ</t>
    </rPh>
    <phoneticPr fontId="1"/>
  </si>
  <si>
    <t>住　　所</t>
    <phoneticPr fontId="12"/>
  </si>
  <si>
    <t>性別</t>
    <rPh sb="0" eb="2">
      <t>セイベツ</t>
    </rPh>
    <phoneticPr fontId="12"/>
  </si>
  <si>
    <t>□</t>
    <phoneticPr fontId="12"/>
  </si>
  <si>
    <t>■</t>
    <phoneticPr fontId="12"/>
  </si>
  <si>
    <t>男</t>
    <rPh sb="0" eb="1">
      <t>オトコ</t>
    </rPh>
    <phoneticPr fontId="12"/>
  </si>
  <si>
    <t>女</t>
    <rPh sb="0" eb="1">
      <t>ジョ</t>
    </rPh>
    <phoneticPr fontId="12"/>
  </si>
  <si>
    <t>年</t>
    <phoneticPr fontId="1"/>
  </si>
  <si>
    <t>月</t>
    <phoneticPr fontId="1"/>
  </si>
  <si>
    <t>生年月日</t>
    <phoneticPr fontId="11"/>
  </si>
  <si>
    <t>女</t>
    <phoneticPr fontId="11"/>
  </si>
  <si>
    <t>(Female)</t>
    <phoneticPr fontId="11"/>
  </si>
  <si>
    <t>(Male)</t>
    <phoneticPr fontId="11"/>
  </si>
  <si>
    <t>性別：</t>
    <phoneticPr fontId="11"/>
  </si>
  <si>
    <t>生年月日：</t>
    <phoneticPr fontId="1"/>
  </si>
  <si>
    <t>出生地：</t>
    <rPh sb="0" eb="3">
      <t>シュッセイチ</t>
    </rPh>
    <phoneticPr fontId="1"/>
  </si>
  <si>
    <t>(Place of birth)</t>
    <phoneticPr fontId="1"/>
  </si>
  <si>
    <t xml:space="preserve">  (Sex)</t>
    <phoneticPr fontId="11"/>
  </si>
  <si>
    <r>
      <t>履　歴　書</t>
    </r>
    <r>
      <rPr>
        <b/>
        <sz val="8"/>
        <color theme="1"/>
        <rFont val="MS Mincho"/>
        <family val="3"/>
        <charset val="128"/>
      </rPr>
      <t>　</t>
    </r>
    <r>
      <rPr>
        <sz val="10"/>
        <color theme="1"/>
        <rFont val="MS Mincho"/>
        <family val="3"/>
        <charset val="128"/>
      </rPr>
      <t>（履歴書その1）</t>
    </r>
    <phoneticPr fontId="1"/>
  </si>
  <si>
    <r>
      <t xml:space="preserve">  Resume        </t>
    </r>
    <r>
      <rPr>
        <sz val="10"/>
        <color theme="1"/>
        <rFont val="MS Mincho"/>
        <family val="3"/>
        <charset val="128"/>
      </rPr>
      <t>(Resume-1)</t>
    </r>
    <phoneticPr fontId="1"/>
  </si>
  <si>
    <t>卒業年月日</t>
    <phoneticPr fontId="11"/>
  </si>
  <si>
    <t>入学年月日</t>
    <phoneticPr fontId="11"/>
  </si>
  <si>
    <t>所  在  地</t>
    <phoneticPr fontId="11"/>
  </si>
  <si>
    <t>(Address)</t>
    <phoneticPr fontId="11"/>
  </si>
  <si>
    <t>勤  務  先</t>
    <phoneticPr fontId="11"/>
  </si>
  <si>
    <t>就職年月日</t>
    <phoneticPr fontId="11"/>
  </si>
  <si>
    <t>退職年月日</t>
    <phoneticPr fontId="11"/>
  </si>
  <si>
    <t>住  所</t>
    <phoneticPr fontId="11"/>
  </si>
  <si>
    <t>続  柄</t>
    <phoneticPr fontId="11"/>
  </si>
  <si>
    <t>(Relationship)</t>
    <phoneticPr fontId="11"/>
  </si>
  <si>
    <t>氏   名</t>
    <phoneticPr fontId="11"/>
  </si>
  <si>
    <t>(Name)</t>
    <phoneticPr fontId="11"/>
  </si>
  <si>
    <t>(Date of birth)</t>
    <phoneticPr fontId="1"/>
  </si>
  <si>
    <r>
      <t>現住所</t>
    </r>
    <r>
      <rPr>
        <sz val="6"/>
        <color indexed="8"/>
        <rFont val="MS Mincho"/>
        <family val="3"/>
        <charset val="128"/>
      </rPr>
      <t>(Present address)</t>
    </r>
    <r>
      <rPr>
        <sz val="11"/>
        <color indexed="8"/>
        <rFont val="MS Mincho"/>
        <family val="3"/>
        <charset val="128"/>
      </rPr>
      <t>：</t>
    </r>
    <phoneticPr fontId="1"/>
  </si>
  <si>
    <r>
      <t>婚姻</t>
    </r>
    <r>
      <rPr>
        <sz val="6"/>
        <color theme="1"/>
        <rFont val="MS Mincho"/>
        <family val="3"/>
        <charset val="128"/>
      </rPr>
      <t>(Marital status)</t>
    </r>
    <r>
      <rPr>
        <sz val="11"/>
        <color theme="1"/>
        <rFont val="MS Mincho"/>
        <family val="3"/>
        <charset val="128"/>
      </rPr>
      <t>：</t>
    </r>
    <phoneticPr fontId="11"/>
  </si>
  <si>
    <r>
      <t>学歴(小学校～最終学歴)　</t>
    </r>
    <r>
      <rPr>
        <sz val="9"/>
        <color theme="1"/>
        <rFont val="MS Mincho"/>
        <family val="3"/>
        <charset val="128"/>
      </rPr>
      <t>Education backgroud(From elementary school to last institute of education)</t>
    </r>
    <phoneticPr fontId="11"/>
  </si>
  <si>
    <t>(Date of admission)</t>
    <phoneticPr fontId="11"/>
  </si>
  <si>
    <t>(Date of graduation)</t>
    <phoneticPr fontId="11"/>
  </si>
  <si>
    <r>
      <t>職歴　</t>
    </r>
    <r>
      <rPr>
        <sz val="9"/>
        <color theme="1"/>
        <rFont val="MS Mincho"/>
        <family val="3"/>
        <charset val="128"/>
      </rPr>
      <t>Employment record</t>
    </r>
    <phoneticPr fontId="11"/>
  </si>
  <si>
    <t>(Date of employment)</t>
    <phoneticPr fontId="11"/>
  </si>
  <si>
    <t>(Date of retirement)</t>
    <phoneticPr fontId="11"/>
  </si>
  <si>
    <t>(Date of entry)</t>
    <phoneticPr fontId="1"/>
  </si>
  <si>
    <t>(Date of return)</t>
    <phoneticPr fontId="1"/>
  </si>
  <si>
    <r>
      <t>家族構成　</t>
    </r>
    <r>
      <rPr>
        <sz val="9"/>
        <color indexed="8"/>
        <rFont val="MS Mincho"/>
        <family val="3"/>
        <charset val="128"/>
      </rPr>
      <t>Family structure</t>
    </r>
    <phoneticPr fontId="11"/>
  </si>
  <si>
    <t>(Date of birth)</t>
    <phoneticPr fontId="11"/>
  </si>
  <si>
    <r>
      <t>日本語学習歴</t>
    </r>
    <r>
      <rPr>
        <sz val="11"/>
        <color indexed="8"/>
        <rFont val="MS Mincho"/>
        <family val="3"/>
        <charset val="128"/>
      </rPr>
      <t>　</t>
    </r>
    <r>
      <rPr>
        <sz val="9"/>
        <color indexed="8"/>
        <rFont val="MS Mincho"/>
        <family val="3"/>
        <charset val="128"/>
      </rPr>
      <t>History of Japanese Language Study</t>
    </r>
    <phoneticPr fontId="11"/>
  </si>
  <si>
    <t>希望学校名：</t>
    <phoneticPr fontId="1"/>
  </si>
  <si>
    <r>
      <t>日本での進学　</t>
    </r>
    <r>
      <rPr>
        <sz val="9"/>
        <color theme="1"/>
        <rFont val="MS Mincho"/>
        <family val="3"/>
      </rPr>
      <t>Enter college</t>
    </r>
    <phoneticPr fontId="1"/>
  </si>
  <si>
    <r>
      <t>日本語学校修了後の進路予定　</t>
    </r>
    <r>
      <rPr>
        <sz val="9"/>
        <color theme="1"/>
        <rFont val="MS Mincho"/>
        <family val="3"/>
      </rPr>
      <t>Your plan after studying Japanese</t>
    </r>
    <phoneticPr fontId="1"/>
  </si>
  <si>
    <t>The school you wish to enter</t>
    <phoneticPr fontId="1"/>
  </si>
  <si>
    <t>希望学科：</t>
    <phoneticPr fontId="1"/>
  </si>
  <si>
    <t>Department</t>
    <phoneticPr fontId="1"/>
  </si>
  <si>
    <t>帰国</t>
    <phoneticPr fontId="1"/>
  </si>
  <si>
    <t xml:space="preserve">Return to home country </t>
    <phoneticPr fontId="1"/>
  </si>
  <si>
    <t>日本での就職</t>
    <phoneticPr fontId="1"/>
  </si>
  <si>
    <t>Work in Japan</t>
    <phoneticPr fontId="1"/>
  </si>
  <si>
    <t>その他</t>
    <phoneticPr fontId="1"/>
  </si>
  <si>
    <t>Others</t>
    <phoneticPr fontId="1"/>
  </si>
  <si>
    <t xml:space="preserve"> 上記の通り相違はありません。</t>
    <phoneticPr fontId="1"/>
  </si>
  <si>
    <t xml:space="preserve">  I hereby declare that the above information to be true and correct.</t>
    <phoneticPr fontId="1"/>
  </si>
  <si>
    <t>Date</t>
    <phoneticPr fontId="1"/>
  </si>
  <si>
    <t>Year</t>
    <phoneticPr fontId="1"/>
  </si>
  <si>
    <t>Month</t>
    <phoneticPr fontId="1"/>
  </si>
  <si>
    <r>
      <t>留学理由　</t>
    </r>
    <r>
      <rPr>
        <sz val="9"/>
        <color indexed="8"/>
        <rFont val="MS Mincho"/>
        <family val="3"/>
      </rPr>
      <t>Reason of studying</t>
    </r>
    <phoneticPr fontId="1"/>
  </si>
  <si>
    <r>
      <t xml:space="preserve">留 学 理 由 書  </t>
    </r>
    <r>
      <rPr>
        <sz val="10"/>
        <color theme="1"/>
        <rFont val="MS Mincho"/>
        <family val="3"/>
        <charset val="128"/>
      </rPr>
      <t>（履歴書その2）</t>
    </r>
    <phoneticPr fontId="1"/>
  </si>
  <si>
    <r>
      <rPr>
        <b/>
        <sz val="10"/>
        <color theme="1"/>
        <rFont val="MS Mincho"/>
        <family val="3"/>
      </rPr>
      <t>Reason of studying Japanese</t>
    </r>
    <r>
      <rPr>
        <sz val="10"/>
        <color theme="1"/>
        <rFont val="MS Mincho"/>
        <family val="3"/>
        <charset val="128"/>
      </rPr>
      <t xml:space="preserve">  </t>
    </r>
    <r>
      <rPr>
        <sz val="10"/>
        <color theme="1"/>
        <rFont val="MS Mincho"/>
        <family val="3"/>
      </rPr>
      <t xml:space="preserve">(Resume-2) </t>
    </r>
    <phoneticPr fontId="1"/>
  </si>
  <si>
    <t>（</t>
    <phoneticPr fontId="1"/>
  </si>
  <si>
    <t>）</t>
    <phoneticPr fontId="1"/>
  </si>
  <si>
    <t>Letter of Expenses Payment</t>
    <phoneticPr fontId="1"/>
  </si>
  <si>
    <t>1.</t>
    <phoneticPr fontId="1"/>
  </si>
  <si>
    <t>学費：年間</t>
    <phoneticPr fontId="1"/>
  </si>
  <si>
    <t>Tuition(Annual)</t>
    <phoneticPr fontId="1"/>
  </si>
  <si>
    <t>Yen</t>
    <phoneticPr fontId="1"/>
  </si>
  <si>
    <t>生活費：月額</t>
    <phoneticPr fontId="1"/>
  </si>
  <si>
    <t>Living expenser(Monthly)</t>
    <phoneticPr fontId="1"/>
  </si>
  <si>
    <r>
      <t>経費支弁の理由及び引き受け経緯</t>
    </r>
    <r>
      <rPr>
        <sz val="12"/>
        <color indexed="8"/>
        <rFont val="MS Mincho"/>
        <family val="3"/>
        <charset val="128"/>
      </rPr>
      <t xml:space="preserve"> </t>
    </r>
    <r>
      <rPr>
        <sz val="8"/>
        <color indexed="8"/>
        <rFont val="MS Mincho"/>
        <family val="3"/>
      </rPr>
      <t>The reason for my bearing the expenses of the applicant mentioned above</t>
    </r>
    <phoneticPr fontId="1"/>
  </si>
  <si>
    <r>
      <t>経費支弁内容</t>
    </r>
    <r>
      <rPr>
        <sz val="12"/>
        <color indexed="8"/>
        <rFont val="MS Mincho"/>
        <family val="3"/>
        <charset val="128"/>
      </rPr>
      <t xml:space="preserve"> </t>
    </r>
    <r>
      <rPr>
        <sz val="8"/>
        <color indexed="8"/>
        <rFont val="MS Mincho"/>
        <family val="3"/>
      </rPr>
      <t>The substance of defray and the way of payment</t>
    </r>
    <phoneticPr fontId="1"/>
  </si>
  <si>
    <r>
      <t xml:space="preserve">経費支弁者の情報 </t>
    </r>
    <r>
      <rPr>
        <sz val="8"/>
        <color indexed="8"/>
        <rFont val="MS Mincho"/>
        <family val="3"/>
      </rPr>
      <t>Guarantor's information</t>
    </r>
    <phoneticPr fontId="1"/>
  </si>
  <si>
    <t>経費支弁者の署名：</t>
    <phoneticPr fontId="1"/>
  </si>
  <si>
    <t>Signature of guarantor</t>
    <phoneticPr fontId="1"/>
  </si>
  <si>
    <t>Signature of applicant</t>
    <phoneticPr fontId="1"/>
  </si>
  <si>
    <t>経費支弁者の家族等一覧表</t>
    <rPh sb="0" eb="2">
      <t>ケイヒ</t>
    </rPh>
    <rPh sb="2" eb="4">
      <t>シベン</t>
    </rPh>
    <rPh sb="4" eb="5">
      <t>シャ</t>
    </rPh>
    <rPh sb="6" eb="8">
      <t>カゾク</t>
    </rPh>
    <rPh sb="8" eb="10">
      <t>イチラン</t>
    </rPh>
    <rPh sb="10" eb="11">
      <t>ヒョウ</t>
    </rPh>
    <phoneticPr fontId="1"/>
  </si>
  <si>
    <r>
      <t>同居</t>
    </r>
    <r>
      <rPr>
        <sz val="11"/>
        <color theme="1"/>
        <rFont val="MS Mincho"/>
        <family val="3"/>
      </rPr>
      <t>・別居</t>
    </r>
    <phoneticPr fontId="12"/>
  </si>
  <si>
    <t>No.</t>
    <phoneticPr fontId="12"/>
  </si>
  <si>
    <t>※経費支弁者の家族等（配偶者、子（同居・別居を問わず）及び経費支弁者と同居している他の者）について記載してください。</t>
    <phoneticPr fontId="12"/>
  </si>
  <si>
    <t>が作成したものです。</t>
    <phoneticPr fontId="12"/>
  </si>
  <si>
    <t>以上の事はすべて真実であり、経費支弁者</t>
    <phoneticPr fontId="12"/>
  </si>
  <si>
    <t>本人</t>
    <phoneticPr fontId="1"/>
  </si>
  <si>
    <t>　</t>
  </si>
  <si>
    <r>
      <t>戸籍住所</t>
    </r>
    <r>
      <rPr>
        <sz val="6"/>
        <color indexed="8"/>
        <rFont val="MS Mincho"/>
        <family val="3"/>
        <charset val="128"/>
      </rPr>
      <t>(</t>
    </r>
    <r>
      <rPr>
        <sz val="5.5"/>
        <color indexed="8"/>
        <rFont val="MS Mincho"/>
        <family val="3"/>
      </rPr>
      <t>Registered permanent residence</t>
    </r>
    <r>
      <rPr>
        <sz val="6"/>
        <color indexed="8"/>
        <rFont val="MS Mincho"/>
        <family val="3"/>
        <charset val="128"/>
      </rPr>
      <t>)</t>
    </r>
    <r>
      <rPr>
        <sz val="11"/>
        <color indexed="8"/>
        <rFont val="MS Mincho"/>
        <family val="3"/>
        <charset val="128"/>
      </rPr>
      <t>:</t>
    </r>
    <phoneticPr fontId="1"/>
  </si>
  <si>
    <r>
      <t>★相片6张（</t>
    </r>
    <r>
      <rPr>
        <b/>
        <sz val="9"/>
        <color indexed="10"/>
        <rFont val="宋体"/>
        <family val="3"/>
        <charset val="134"/>
      </rPr>
      <t>高4CM×宽3CM</t>
    </r>
    <r>
      <rPr>
        <sz val="9"/>
        <color indexed="8"/>
        <rFont val="宋体"/>
        <family val="3"/>
        <charset val="134"/>
      </rPr>
      <t>）</t>
    </r>
    <phoneticPr fontId="1"/>
  </si>
  <si>
    <r>
      <t>★护照</t>
    </r>
    <r>
      <rPr>
        <b/>
        <sz val="9"/>
        <color indexed="10"/>
        <rFont val="宋体"/>
        <family val="3"/>
        <charset val="134"/>
      </rPr>
      <t>有相片页面</t>
    </r>
    <r>
      <rPr>
        <sz val="9"/>
        <color indexed="8"/>
        <rFont val="宋体"/>
        <family val="3"/>
        <charset val="134"/>
      </rPr>
      <t>复印件</t>
    </r>
    <phoneticPr fontId="1"/>
  </si>
  <si>
    <r>
      <t>护照中</t>
    </r>
    <r>
      <rPr>
        <b/>
        <sz val="9"/>
        <color indexed="10"/>
        <rFont val="宋体"/>
        <family val="3"/>
        <charset val="134"/>
      </rPr>
      <t>所有来日</t>
    </r>
    <r>
      <rPr>
        <sz val="9"/>
        <color indexed="8"/>
        <rFont val="宋体"/>
        <family val="3"/>
        <charset val="134"/>
      </rPr>
      <t>记录页面的复印件</t>
    </r>
    <phoneticPr fontId="1"/>
  </si>
  <si>
    <t/>
  </si>
  <si>
    <r>
      <rPr>
        <sz val="11"/>
        <color theme="1"/>
        <rFont val="MS Mincho"/>
        <family val="3"/>
        <charset val="128"/>
      </rPr>
      <t>8.</t>
    </r>
    <r>
      <rPr>
        <sz val="11"/>
        <color theme="1"/>
        <rFont val="MS Mincho"/>
        <family val="3"/>
      </rPr>
      <t>職歴　</t>
    </r>
    <r>
      <rPr>
        <sz val="11"/>
        <color theme="1"/>
        <rFont val="MS Mincho"/>
        <family val="3"/>
        <charset val="128"/>
      </rPr>
      <t>Employment record</t>
    </r>
    <phoneticPr fontId="34"/>
  </si>
  <si>
    <t>勤  務  先</t>
    <phoneticPr fontId="1"/>
  </si>
  <si>
    <t>所  在  地</t>
    <phoneticPr fontId="1"/>
  </si>
  <si>
    <t>就職年月日</t>
    <phoneticPr fontId="1"/>
  </si>
  <si>
    <t>退職年月日</t>
    <phoneticPr fontId="1"/>
  </si>
  <si>
    <t>(Name of company)</t>
    <phoneticPr fontId="1"/>
  </si>
  <si>
    <t>(Address)</t>
    <phoneticPr fontId="1"/>
  </si>
  <si>
    <t>(Date of employment)</t>
    <phoneticPr fontId="1"/>
  </si>
  <si>
    <t>(Date of retirement)</t>
    <phoneticPr fontId="1"/>
  </si>
  <si>
    <t>入学月份：</t>
    <phoneticPr fontId="1"/>
  </si>
  <si>
    <t>毕业超过五年申请者的留学理由书必须翻译</t>
    <phoneticPr fontId="34"/>
  </si>
  <si>
    <t>在日经费支付人需要提供的资料</t>
    <phoneticPr fontId="1"/>
  </si>
  <si>
    <t>1)世帯全員分の住民票写し
2)在職証明書(個人経営が営業許可書、会社経営が法人登記簿謄本)
3)過去3年間分の課税と納税証明書</t>
    <phoneticPr fontId="1"/>
  </si>
  <si>
    <t>担保人名义的银行存款证明原件</t>
    <phoneticPr fontId="1"/>
  </si>
  <si>
    <t>确认日期：</t>
    <phoneticPr fontId="34"/>
  </si>
  <si>
    <t>最终学历毕业证原件，若丢失则需要学校开具毕业证明书并注明“原毕业证丢失特开此证明。”</t>
    <phoneticPr fontId="1"/>
  </si>
  <si>
    <t>若有，也请提供学位证原件</t>
    <phoneticPr fontId="1"/>
  </si>
  <si>
    <r>
      <t>学位证</t>
    </r>
    <r>
      <rPr>
        <b/>
        <sz val="9"/>
        <color indexed="10"/>
        <rFont val="宋体"/>
        <family val="3"/>
        <charset val="134"/>
      </rPr>
      <t>原件</t>
    </r>
    <r>
      <rPr>
        <sz val="9"/>
        <color theme="1"/>
        <rFont val="宋体"/>
        <family val="3"/>
        <charset val="134"/>
      </rPr>
      <t>（包括封皮）</t>
    </r>
    <phoneticPr fontId="1"/>
  </si>
  <si>
    <r>
      <t>★毕业证</t>
    </r>
    <r>
      <rPr>
        <b/>
        <sz val="9"/>
        <color rgb="FFFF0000"/>
        <rFont val="宋体"/>
        <family val="3"/>
        <charset val="134"/>
      </rPr>
      <t>原件</t>
    </r>
    <r>
      <rPr>
        <sz val="9"/>
        <color theme="1"/>
        <rFont val="宋体"/>
        <family val="3"/>
        <charset val="134"/>
      </rPr>
      <t>（包括封皮）</t>
    </r>
    <phoneticPr fontId="1"/>
  </si>
  <si>
    <t>円</t>
    <rPh sb="0" eb="1">
      <t>エン</t>
    </rPh>
    <phoneticPr fontId="34"/>
  </si>
  <si>
    <r>
      <t>「続柄」が「妻」、「妻子」、「夫」、「丈夫」、「息子」、「儿子」、「娘」、「女儿」等を記入してください。
「続柄」</t>
    </r>
    <r>
      <rPr>
        <sz val="8"/>
        <color rgb="FFFF0000"/>
        <rFont val="Microsoft YaHei"/>
        <family val="2"/>
        <charset val="134"/>
      </rPr>
      <t>单元格请输入”妻、妻子、夫、丈夫、息子、儿子、娘、女儿等称谓。</t>
    </r>
    <phoneticPr fontId="11"/>
  </si>
  <si>
    <r>
      <t>「性別」と「同居・別居」が自分で選択してください。
“</t>
    </r>
    <r>
      <rPr>
        <sz val="12"/>
        <color rgb="FFFF0000"/>
        <rFont val="Microsoft YaHei"/>
        <family val="2"/>
        <charset val="134"/>
      </rPr>
      <t>性别”和“同居/别居”请手动选择。</t>
    </r>
    <phoneticPr fontId="11"/>
  </si>
  <si>
    <r>
      <t>「年齢」は「生年月日」と「作成年月日」を入力したら、自動で計算します。
“</t>
    </r>
    <r>
      <rPr>
        <sz val="11"/>
        <color rgb="FFFF0000"/>
        <rFont val="Microsoft YaHei"/>
        <family val="2"/>
        <charset val="134"/>
      </rPr>
      <t>年龄”会在“出生年月”和“作成日期”输入后自动计算。</t>
    </r>
    <phoneticPr fontId="11"/>
  </si>
  <si>
    <r>
      <t>経費支弁者の「現住所」と同じな場合が「同居」を選択してください。
与</t>
    </r>
    <r>
      <rPr>
        <sz val="12"/>
        <color rgb="FFFF0000"/>
        <rFont val="Microsoft YaHei"/>
        <family val="2"/>
        <charset val="134"/>
      </rPr>
      <t>经费支付者的”现住所“相同情况下选择”同居“。</t>
    </r>
    <phoneticPr fontId="11"/>
  </si>
  <si>
    <r>
      <t>申請人の職業が「学生」、「留学准</t>
    </r>
    <r>
      <rPr>
        <sz val="11"/>
        <color rgb="FFFF0000"/>
        <rFont val="宋体"/>
        <family val="3"/>
        <charset val="134"/>
      </rPr>
      <t>备</t>
    </r>
    <r>
      <rPr>
        <sz val="11"/>
        <color rgb="FFFF0000"/>
        <rFont val="MS PGothic"/>
        <family val="2"/>
        <charset val="128"/>
      </rPr>
      <t>中」、「</t>
    </r>
    <r>
      <rPr>
        <sz val="11"/>
        <color rgb="FFFF0000"/>
        <rFont val="宋体"/>
        <family val="3"/>
        <charset val="134"/>
      </rPr>
      <t>职员</t>
    </r>
    <r>
      <rPr>
        <sz val="11"/>
        <color rgb="FFFF0000"/>
        <rFont val="MS PGothic"/>
        <family val="2"/>
        <charset val="128"/>
      </rPr>
      <t xml:space="preserve">」等を入力してください。
</t>
    </r>
    <r>
      <rPr>
        <sz val="11"/>
        <color rgb="FFFF0000"/>
        <rFont val="宋体"/>
        <family val="2"/>
        <charset val="134"/>
      </rPr>
      <t>申请人的职业按实际填写“学生、留学准备中、职员”等。</t>
    </r>
    <phoneticPr fontId="1"/>
  </si>
  <si>
    <r>
      <t>関数を使って自動表示されたデータが間違った場合、関数を削除して手入力してください。
如果函数</t>
    </r>
    <r>
      <rPr>
        <sz val="8"/>
        <color rgb="FFFF0000"/>
        <rFont val="Microsoft YaHei"/>
        <family val="2"/>
        <charset val="134"/>
      </rPr>
      <t>计算后显示错误的数据，请删除函数后手动输入。</t>
    </r>
    <phoneticPr fontId="1"/>
  </si>
  <si>
    <t>□预计报名
□已经报名
□有准考证
□有合格证</t>
    <phoneticPr fontId="34"/>
  </si>
  <si>
    <t>1) 担保人和申请人所在户口本的全部页面及身份证复印件
2) 户口本的地址、成员的学历、职业等要求更新至最新信息，最好重新申请一本新的户口本</t>
    <phoneticPr fontId="1"/>
  </si>
  <si>
    <t>追創留学，共に新しい未来を拓こう</t>
    <rPh sb="0" eb="1">
      <t>ツイ</t>
    </rPh>
    <rPh sb="1" eb="2">
      <t>ソウ</t>
    </rPh>
    <rPh sb="2" eb="4">
      <t>リュウガク</t>
    </rPh>
    <rPh sb="5" eb="6">
      <t>トモ</t>
    </rPh>
    <rPh sb="7" eb="8">
      <t>アタラ</t>
    </rPh>
    <rPh sb="10" eb="12">
      <t>ミライ</t>
    </rPh>
    <rPh sb="13" eb="14">
      <t>ヒラ</t>
    </rPh>
    <phoneticPr fontId="1"/>
  </si>
  <si>
    <t>1) 学校名称以公章为准，切勿填写错误
2）住学校宿舍者请提供学校宿舍的地址信息，如：学生公寓X栋X室</t>
    <phoneticPr fontId="1"/>
  </si>
  <si>
    <t>1) 存单上的账号与存款证明上的账号没有完全一致时，需要提供当天办理业务的回执单复印件
2) 如果是银行卡的附属子账号开具的存款证明，需要开具主账号与子账号的从属证明
3）银行卡形式需要提供银行卡正反面复印件，且背面需要持卡人签字
4）非存单和银行卡情况，需要提前和学校确认是否可以使用</t>
    <phoneticPr fontId="1"/>
  </si>
  <si>
    <t>户口本及申请人与担保人身份证复印件
(有办理亲属关系公证书可不提供)</t>
    <phoneticPr fontId="1"/>
  </si>
  <si>
    <r>
      <t>別記第六号の三様式</t>
    </r>
    <r>
      <rPr>
        <sz val="12"/>
        <rFont val="ＭＳ Ｐ明朝"/>
        <family val="1"/>
        <charset val="128"/>
      </rPr>
      <t>（第六条の二関係）</t>
    </r>
    <rPh sb="0" eb="2">
      <t>ベッキ</t>
    </rPh>
    <rPh sb="2" eb="3">
      <t>ダイ</t>
    </rPh>
    <rPh sb="3" eb="4">
      <t>ロク</t>
    </rPh>
    <rPh sb="4" eb="5">
      <t>ゴウ</t>
    </rPh>
    <rPh sb="6" eb="7">
      <t>サン</t>
    </rPh>
    <rPh sb="7" eb="9">
      <t>ヨウシキ</t>
    </rPh>
    <rPh sb="10" eb="11">
      <t>ダイ</t>
    </rPh>
    <rPh sb="11" eb="12">
      <t>ロク</t>
    </rPh>
    <rPh sb="12" eb="13">
      <t>ジョウ</t>
    </rPh>
    <rPh sb="14" eb="15">
      <t>ニ</t>
    </rPh>
    <rPh sb="15" eb="17">
      <t>カンケイ</t>
    </rPh>
    <phoneticPr fontId="88"/>
  </si>
  <si>
    <t>申請人等作成用 １</t>
    <rPh sb="0" eb="3">
      <t>シンセイニン</t>
    </rPh>
    <rPh sb="3" eb="6">
      <t>トウサクセイ</t>
    </rPh>
    <rPh sb="6" eb="7">
      <t>ヨウ</t>
    </rPh>
    <phoneticPr fontId="88"/>
  </si>
  <si>
    <t>申請番号:</t>
    <rPh sb="0" eb="2">
      <t>シンセイ</t>
    </rPh>
    <rPh sb="2" eb="4">
      <t>バンゴウ</t>
    </rPh>
    <phoneticPr fontId="88"/>
  </si>
  <si>
    <t>日本国政府法務省</t>
    <rPh sb="0" eb="3">
      <t>ニホンコク</t>
    </rPh>
    <rPh sb="3" eb="5">
      <t>セイフ</t>
    </rPh>
    <rPh sb="5" eb="8">
      <t>ホウムショウ</t>
    </rPh>
    <phoneticPr fontId="88"/>
  </si>
  <si>
    <t xml:space="preserve">    For applicant, part 1</t>
    <phoneticPr fontId="88"/>
  </si>
  <si>
    <t>申請日付:</t>
    <rPh sb="0" eb="2">
      <t>シンセイ</t>
    </rPh>
    <rPh sb="2" eb="4">
      <t>ヒヅケ</t>
    </rPh>
    <phoneticPr fontId="88"/>
  </si>
  <si>
    <t>Ministry of Justice, Government of Japan</t>
    <phoneticPr fontId="88"/>
  </si>
  <si>
    <t>法務大臣殿</t>
    <rPh sb="0" eb="2">
      <t>ホウム</t>
    </rPh>
    <rPh sb="2" eb="4">
      <t>ダイジン</t>
    </rPh>
    <phoneticPr fontId="88"/>
  </si>
  <si>
    <t xml:space="preserve"> To the Minister of Justice</t>
    <phoneticPr fontId="88"/>
  </si>
  <si>
    <t>　出入国管理及び難民認定法第７条の２の規定に基づき，次のとおり同法第７条第１項第２号に
掲げる条件に適合している旨の証明書の交付を申請します。</t>
    <rPh sb="1" eb="4">
      <t>シュツニュウコク</t>
    </rPh>
    <rPh sb="4" eb="6">
      <t>カンリ</t>
    </rPh>
    <rPh sb="6" eb="7">
      <t>オヨ</t>
    </rPh>
    <rPh sb="8" eb="10">
      <t>ナンミン</t>
    </rPh>
    <rPh sb="10" eb="13">
      <t>ニンテイホウ</t>
    </rPh>
    <rPh sb="13" eb="14">
      <t>ダイ</t>
    </rPh>
    <rPh sb="15" eb="16">
      <t>ジョウ</t>
    </rPh>
    <rPh sb="19" eb="21">
      <t>キテイ</t>
    </rPh>
    <rPh sb="22" eb="23">
      <t>モト</t>
    </rPh>
    <rPh sb="26" eb="27">
      <t>ツギ</t>
    </rPh>
    <rPh sb="31" eb="33">
      <t>ドウホウ</t>
    </rPh>
    <rPh sb="33" eb="34">
      <t>ダイ</t>
    </rPh>
    <rPh sb="35" eb="36">
      <t>ジョウ</t>
    </rPh>
    <rPh sb="36" eb="37">
      <t>ダイ</t>
    </rPh>
    <rPh sb="38" eb="39">
      <t>コウ</t>
    </rPh>
    <rPh sb="39" eb="40">
      <t>ダイ</t>
    </rPh>
    <rPh sb="41" eb="42">
      <t>ゴウ</t>
    </rPh>
    <rPh sb="44" eb="45">
      <t>カカ</t>
    </rPh>
    <rPh sb="47" eb="49">
      <t>ジョウケン</t>
    </rPh>
    <rPh sb="50" eb="52">
      <t>テキゴウ</t>
    </rPh>
    <rPh sb="56" eb="57">
      <t>ムネ</t>
    </rPh>
    <rPh sb="58" eb="61">
      <t>ショウメイショ</t>
    </rPh>
    <rPh sb="62" eb="64">
      <t>コウフ</t>
    </rPh>
    <rPh sb="65" eb="67">
      <t>シンセイ</t>
    </rPh>
    <phoneticPr fontId="88"/>
  </si>
  <si>
    <t>Pursuant to the provisions of Article 7-2 of the Immigration Control and Refugee Recognition Act,  I hereby apply for
the certificate showing eligibility for the conditions provided for in 7, Paragraph 1, Item 2 of the said Act.</t>
    <phoneticPr fontId="88"/>
  </si>
  <si>
    <t xml:space="preserve"> </t>
    <phoneticPr fontId="88"/>
  </si>
  <si>
    <t>　</t>
    <phoneticPr fontId="88"/>
  </si>
  <si>
    <t xml:space="preserve">  </t>
    <phoneticPr fontId="88"/>
  </si>
  <si>
    <t>1　国　籍・地　域</t>
    <rPh sb="2" eb="3">
      <t>コク</t>
    </rPh>
    <rPh sb="4" eb="5">
      <t>セキ</t>
    </rPh>
    <rPh sb="6" eb="7">
      <t>チ</t>
    </rPh>
    <rPh sb="8" eb="9">
      <t>イキ</t>
    </rPh>
    <phoneticPr fontId="88"/>
  </si>
  <si>
    <t>2　生年月日</t>
    <rPh sb="2" eb="4">
      <t>セイネン</t>
    </rPh>
    <rPh sb="4" eb="6">
      <t>ガッピ</t>
    </rPh>
    <phoneticPr fontId="88"/>
  </si>
  <si>
    <t>年</t>
    <rPh sb="0" eb="1">
      <t>ネン</t>
    </rPh>
    <phoneticPr fontId="88"/>
  </si>
  <si>
    <t>月</t>
    <rPh sb="0" eb="1">
      <t>ツキ</t>
    </rPh>
    <phoneticPr fontId="88"/>
  </si>
  <si>
    <t>日</t>
    <rPh sb="0" eb="1">
      <t>ヒ</t>
    </rPh>
    <phoneticPr fontId="88"/>
  </si>
  <si>
    <t>Nationality/Region</t>
    <phoneticPr fontId="88"/>
  </si>
  <si>
    <t>Date of birth</t>
    <phoneticPr fontId="88"/>
  </si>
  <si>
    <t>Year</t>
    <phoneticPr fontId="88"/>
  </si>
  <si>
    <t>Month</t>
    <phoneticPr fontId="88"/>
  </si>
  <si>
    <t>Day</t>
    <phoneticPr fontId="88"/>
  </si>
  <si>
    <t>Family name</t>
    <phoneticPr fontId="88"/>
  </si>
  <si>
    <t>Given name</t>
    <phoneticPr fontId="88"/>
  </si>
  <si>
    <t>3　氏　名</t>
    <phoneticPr fontId="88"/>
  </si>
  <si>
    <t xml:space="preserve">Name </t>
    <phoneticPr fontId="88"/>
  </si>
  <si>
    <t>4　性　別</t>
    <phoneticPr fontId="88"/>
  </si>
  <si>
    <t>男</t>
    <rPh sb="0" eb="1">
      <t>オトコ</t>
    </rPh>
    <phoneticPr fontId="88"/>
  </si>
  <si>
    <t>・</t>
    <phoneticPr fontId="88"/>
  </si>
  <si>
    <t>女</t>
    <rPh sb="0" eb="1">
      <t>ジョ</t>
    </rPh>
    <phoneticPr fontId="88"/>
  </si>
  <si>
    <t>5　出生地</t>
    <rPh sb="2" eb="5">
      <t>シュッセイチ</t>
    </rPh>
    <phoneticPr fontId="88"/>
  </si>
  <si>
    <t>6　配偶者の有無</t>
  </si>
  <si>
    <t>有</t>
    <phoneticPr fontId="88"/>
  </si>
  <si>
    <t>無</t>
    <phoneticPr fontId="88"/>
  </si>
  <si>
    <t>Sex</t>
    <phoneticPr fontId="88"/>
  </si>
  <si>
    <t>Male</t>
    <phoneticPr fontId="88"/>
  </si>
  <si>
    <t>/</t>
    <phoneticPr fontId="88"/>
  </si>
  <si>
    <t>Female</t>
    <phoneticPr fontId="88"/>
  </si>
  <si>
    <t>Place of birth</t>
    <phoneticPr fontId="88"/>
  </si>
  <si>
    <t>Marital status</t>
    <phoneticPr fontId="88"/>
  </si>
  <si>
    <t>Married</t>
    <phoneticPr fontId="88"/>
  </si>
  <si>
    <t>Single</t>
    <phoneticPr fontId="88"/>
  </si>
  <si>
    <t>7　職　業</t>
    <rPh sb="2" eb="3">
      <t>ショク</t>
    </rPh>
    <rPh sb="4" eb="5">
      <t>ギョウ</t>
    </rPh>
    <phoneticPr fontId="88"/>
  </si>
  <si>
    <t>8　本国における居住地</t>
    <rPh sb="2" eb="4">
      <t>ホンゴク</t>
    </rPh>
    <rPh sb="8" eb="11">
      <t>キョジュウチ</t>
    </rPh>
    <phoneticPr fontId="88"/>
  </si>
  <si>
    <t>Occupation</t>
    <phoneticPr fontId="88"/>
  </si>
  <si>
    <t>Home town/city</t>
    <phoneticPr fontId="88"/>
  </si>
  <si>
    <t>9　日本における連絡先</t>
    <rPh sb="2" eb="4">
      <t>ニホン</t>
    </rPh>
    <rPh sb="8" eb="11">
      <t>レンラクサキ</t>
    </rPh>
    <phoneticPr fontId="88"/>
  </si>
  <si>
    <t>Address in Japan</t>
    <phoneticPr fontId="88"/>
  </si>
  <si>
    <t>電話番号</t>
    <rPh sb="0" eb="2">
      <t>デンワ</t>
    </rPh>
    <rPh sb="2" eb="4">
      <t>バンゴウ</t>
    </rPh>
    <phoneticPr fontId="88"/>
  </si>
  <si>
    <t>携帯電話番号</t>
    <rPh sb="0" eb="2">
      <t>ケイタイ</t>
    </rPh>
    <rPh sb="2" eb="4">
      <t>デンワ</t>
    </rPh>
    <rPh sb="4" eb="6">
      <t>バンゴウ</t>
    </rPh>
    <phoneticPr fontId="88"/>
  </si>
  <si>
    <t>Telephone No.</t>
    <phoneticPr fontId="88"/>
  </si>
  <si>
    <t>Cellular phone No.</t>
    <phoneticPr fontId="88"/>
  </si>
  <si>
    <t>10　旅券</t>
    <rPh sb="3" eb="4">
      <t>タビ</t>
    </rPh>
    <rPh sb="4" eb="5">
      <t>ケン</t>
    </rPh>
    <phoneticPr fontId="88"/>
  </si>
  <si>
    <t>(1)番　号</t>
    <rPh sb="3" eb="4">
      <t>バン</t>
    </rPh>
    <rPh sb="5" eb="6">
      <t>ゴウ</t>
    </rPh>
    <phoneticPr fontId="88"/>
  </si>
  <si>
    <t>(2)有効期限</t>
    <rPh sb="3" eb="5">
      <t>ユウコウ</t>
    </rPh>
    <rPh sb="5" eb="7">
      <t>キゲン</t>
    </rPh>
    <phoneticPr fontId="88"/>
  </si>
  <si>
    <t xml:space="preserve">  Passport </t>
    <phoneticPr fontId="88"/>
  </si>
  <si>
    <t>Number</t>
    <phoneticPr fontId="88"/>
  </si>
  <si>
    <t>Date of expiration</t>
    <phoneticPr fontId="88"/>
  </si>
  <si>
    <t>11　入国目的 （次のいずれか該当するものを選んでください。）</t>
    <rPh sb="3" eb="5">
      <t>ニュウコク</t>
    </rPh>
    <rPh sb="5" eb="7">
      <t>モクテキ</t>
    </rPh>
    <rPh sb="9" eb="10">
      <t>ツギ</t>
    </rPh>
    <rPh sb="15" eb="17">
      <t>ガイトウ</t>
    </rPh>
    <rPh sb="22" eb="23">
      <t>エラ</t>
    </rPh>
    <phoneticPr fontId="88"/>
  </si>
  <si>
    <t>Purpose of entry: check one of the followings</t>
    <phoneticPr fontId="88"/>
  </si>
  <si>
    <t>□</t>
    <phoneticPr fontId="88"/>
  </si>
  <si>
    <t xml:space="preserve"> Ｉ 「教授」</t>
    <rPh sb="4" eb="6">
      <t>キョウジュ</t>
    </rPh>
    <phoneticPr fontId="88"/>
  </si>
  <si>
    <t xml:space="preserve"> Ｉ 「教育」</t>
  </si>
  <si>
    <t xml:space="preserve"> Ｊ 「芸術」</t>
  </si>
  <si>
    <t xml:space="preserve"> Ｊ 「文化活動」</t>
    <rPh sb="4" eb="6">
      <t>ブンカ</t>
    </rPh>
    <rPh sb="6" eb="8">
      <t>カツドウ</t>
    </rPh>
    <phoneticPr fontId="88"/>
  </si>
  <si>
    <t>Ｋ 「宗教」</t>
    <phoneticPr fontId="88"/>
  </si>
  <si>
    <t>Ｌ「報道」</t>
    <phoneticPr fontId="88"/>
  </si>
  <si>
    <t>"Professor"</t>
    <phoneticPr fontId="88"/>
  </si>
  <si>
    <t>"Instructor"</t>
    <phoneticPr fontId="88"/>
  </si>
  <si>
    <t>"Artist"</t>
    <phoneticPr fontId="88"/>
  </si>
  <si>
    <t>"Cultural Activities"</t>
    <phoneticPr fontId="88"/>
  </si>
  <si>
    <t xml:space="preserve">"Religious Activities"  </t>
    <phoneticPr fontId="88"/>
  </si>
  <si>
    <t>"Journalist"</t>
    <phoneticPr fontId="88"/>
  </si>
  <si>
    <t xml:space="preserve">□ </t>
    <phoneticPr fontId="88"/>
  </si>
  <si>
    <t xml:space="preserve"> Ｌ 「企業内転勤」</t>
    <phoneticPr fontId="88"/>
  </si>
  <si>
    <t xml:space="preserve"> Ｌ 「研究（転勤）」</t>
    <rPh sb="4" eb="6">
      <t>ケンキュウ</t>
    </rPh>
    <rPh sb="7" eb="9">
      <t>テンキン</t>
    </rPh>
    <phoneticPr fontId="88"/>
  </si>
  <si>
    <t xml:space="preserve"> M 「経営・管理」</t>
    <phoneticPr fontId="88"/>
  </si>
  <si>
    <t xml:space="preserve"> Ｎ 「研究」</t>
    <phoneticPr fontId="88"/>
  </si>
  <si>
    <t>"Intra-company Transferee"</t>
    <phoneticPr fontId="88"/>
  </si>
  <si>
    <t>"Researcher (Transferee)"</t>
    <phoneticPr fontId="88"/>
  </si>
  <si>
    <t>"Business Manager”</t>
    <phoneticPr fontId="88"/>
  </si>
  <si>
    <t>"Researcher"</t>
    <phoneticPr fontId="88"/>
  </si>
  <si>
    <t>Ｎ 「技術・人文知識・国際業務」</t>
  </si>
  <si>
    <t>Ｎ 「介護」</t>
    <rPh sb="3" eb="5">
      <t>カイゴ</t>
    </rPh>
    <phoneticPr fontId="88"/>
  </si>
  <si>
    <t>Ｎ 「技能」</t>
  </si>
  <si>
    <t>Ｎ「特定活動（研究活動等）」</t>
    <rPh sb="2" eb="4">
      <t>トクテイ</t>
    </rPh>
    <rPh sb="4" eb="6">
      <t>カツドウ</t>
    </rPh>
    <rPh sb="7" eb="9">
      <t>ケンキュウ</t>
    </rPh>
    <rPh sb="9" eb="11">
      <t>カツドウ</t>
    </rPh>
    <rPh sb="11" eb="12">
      <t>トウ</t>
    </rPh>
    <phoneticPr fontId="88"/>
  </si>
  <si>
    <t xml:space="preserve">"Engineer / Specialist in Humanities / International Services" </t>
    <phoneticPr fontId="88"/>
  </si>
  <si>
    <t>"Nursing Care"</t>
    <phoneticPr fontId="88"/>
  </si>
  <si>
    <t>"Skilled Labor"</t>
    <phoneticPr fontId="88"/>
  </si>
  <si>
    <t>"Designated Activities ( Researcher or IT engineer of a designated org)"</t>
    <phoneticPr fontId="88"/>
  </si>
  <si>
    <t>Ｖ「特定技能（1号）」</t>
    <rPh sb="2" eb="4">
      <t>トクテイ</t>
    </rPh>
    <rPh sb="4" eb="6">
      <t>ギノウ</t>
    </rPh>
    <rPh sb="8" eb="9">
      <t>ゴウ</t>
    </rPh>
    <phoneticPr fontId="88"/>
  </si>
  <si>
    <t>Ｖ「特定技能（2号）」</t>
    <rPh sb="2" eb="4">
      <t>トクテイ</t>
    </rPh>
    <rPh sb="4" eb="6">
      <t>ギノウ</t>
    </rPh>
    <rPh sb="8" eb="9">
      <t>ゴウ</t>
    </rPh>
    <phoneticPr fontId="88"/>
  </si>
  <si>
    <t xml:space="preserve"> Ｏ 「興行」</t>
  </si>
  <si>
    <t xml:space="preserve"> Ｐ 「留学」</t>
    <rPh sb="4" eb="6">
      <t>リュウガク</t>
    </rPh>
    <phoneticPr fontId="88"/>
  </si>
  <si>
    <t>Ｑ 「研修」</t>
  </si>
  <si>
    <t>"Specified Skilled Worker ( i ) "</t>
    <phoneticPr fontId="88"/>
  </si>
  <si>
    <r>
      <t xml:space="preserve">"Specified Skilled Worker ( </t>
    </r>
    <r>
      <rPr>
        <sz val="9"/>
        <rFont val="ＭＳ Ｐゴシック"/>
        <family val="3"/>
        <charset val="128"/>
      </rPr>
      <t>ⅱ</t>
    </r>
    <r>
      <rPr>
        <sz val="9"/>
        <rFont val="Arial Narrow"/>
        <family val="2"/>
      </rPr>
      <t xml:space="preserve"> ) "</t>
    </r>
    <phoneticPr fontId="88"/>
  </si>
  <si>
    <t>"Entertainer"</t>
    <phoneticPr fontId="88"/>
  </si>
  <si>
    <t>"Student"</t>
    <phoneticPr fontId="88"/>
  </si>
  <si>
    <t xml:space="preserve"> "Trainee"</t>
    <phoneticPr fontId="88"/>
  </si>
  <si>
    <t>Y 「技能実習（1号）」</t>
    <phoneticPr fontId="88"/>
  </si>
  <si>
    <t>Y 「技能実習（2号）」</t>
    <phoneticPr fontId="88"/>
  </si>
  <si>
    <t>Y 「技能実習（3号）」</t>
    <phoneticPr fontId="88"/>
  </si>
  <si>
    <r>
      <t xml:space="preserve"> "Technical Intern Training </t>
    </r>
    <r>
      <rPr>
        <sz val="9"/>
        <rFont val="ＭＳ Ｐゴシック"/>
        <family val="3"/>
        <charset val="128"/>
      </rPr>
      <t>( i )</t>
    </r>
    <r>
      <rPr>
        <sz val="9"/>
        <rFont val="Arial Narrow"/>
        <family val="2"/>
      </rPr>
      <t xml:space="preserve">" </t>
    </r>
    <phoneticPr fontId="88"/>
  </si>
  <si>
    <r>
      <t xml:space="preserve"> "Technical Intern Training </t>
    </r>
    <r>
      <rPr>
        <sz val="9"/>
        <rFont val="ＭＳ Ｐゴシック"/>
        <family val="3"/>
        <charset val="128"/>
      </rPr>
      <t>( ⅱ )</t>
    </r>
    <r>
      <rPr>
        <sz val="9"/>
        <rFont val="Arial Narrow"/>
        <family val="2"/>
      </rPr>
      <t xml:space="preserve">" </t>
    </r>
    <phoneticPr fontId="88"/>
  </si>
  <si>
    <r>
      <t xml:space="preserve"> "Technical Intern Training </t>
    </r>
    <r>
      <rPr>
        <sz val="9"/>
        <rFont val="ＭＳ Ｐゴシック"/>
        <family val="3"/>
        <charset val="128"/>
      </rPr>
      <t>( ⅲ )</t>
    </r>
    <r>
      <rPr>
        <sz val="9"/>
        <rFont val="Arial Narrow"/>
        <family val="2"/>
      </rPr>
      <t xml:space="preserve">" </t>
    </r>
    <phoneticPr fontId="88"/>
  </si>
  <si>
    <t xml:space="preserve"> Ｒ 「家族滞在」</t>
    <phoneticPr fontId="88"/>
  </si>
  <si>
    <t>Ｒ 「特定活動（研究活動等家族）」</t>
    <rPh sb="3" eb="5">
      <t>トクテイ</t>
    </rPh>
    <rPh sb="5" eb="7">
      <t>カツドウ</t>
    </rPh>
    <rPh sb="8" eb="10">
      <t>ケンキュウ</t>
    </rPh>
    <rPh sb="10" eb="12">
      <t>カツドウ</t>
    </rPh>
    <rPh sb="12" eb="13">
      <t>トウ</t>
    </rPh>
    <rPh sb="13" eb="15">
      <t>カゾク</t>
    </rPh>
    <phoneticPr fontId="88"/>
  </si>
  <si>
    <t>Ｒ「特定活動（EPA家族）」</t>
  </si>
  <si>
    <t>"Dependent"</t>
    <phoneticPr fontId="88"/>
  </si>
  <si>
    <t>"Designated Activities (Dependent of Researcher or IT engineer of a designated org)"</t>
    <phoneticPr fontId="88"/>
  </si>
  <si>
    <t>"Designated Activities(Dependent of EPA)"</t>
    <phoneticPr fontId="88"/>
  </si>
  <si>
    <t xml:space="preserve"> Ｔ 「日本人の配偶者等」</t>
  </si>
  <si>
    <t xml:space="preserve"> Ｔ「永住者の配偶者等」</t>
  </si>
  <si>
    <t>Ｔ「定住者」</t>
  </si>
  <si>
    <t>"Spouse or Child of Japanese National"</t>
    <phoneticPr fontId="88"/>
  </si>
  <si>
    <t>"Spouse or Child of Permanent Resident"</t>
    <phoneticPr fontId="88"/>
  </si>
  <si>
    <t>"Long Term Resident"</t>
    <phoneticPr fontId="88"/>
  </si>
  <si>
    <t xml:space="preserve"> 「高度専門職（1号イ）」</t>
    <phoneticPr fontId="88"/>
  </si>
  <si>
    <t xml:space="preserve"> 「高度専門職（1号ロ）」</t>
    <phoneticPr fontId="88"/>
  </si>
  <si>
    <t xml:space="preserve"> 「高度専門職（1号ハ）」</t>
    <phoneticPr fontId="88"/>
  </si>
  <si>
    <t>Ｕ 「その他」</t>
  </si>
  <si>
    <t>"Highly Skilled Professional(i)(a)"</t>
    <phoneticPr fontId="88"/>
  </si>
  <si>
    <t>"Highly Skilled Professional(i)(b)"</t>
    <phoneticPr fontId="88"/>
  </si>
  <si>
    <t>"Highly Skilled Professional(i)(c)"</t>
    <phoneticPr fontId="88"/>
  </si>
  <si>
    <t>Others</t>
    <phoneticPr fontId="88"/>
  </si>
  <si>
    <t>12　入国予定年月日</t>
    <rPh sb="3" eb="5">
      <t>ニュウコク</t>
    </rPh>
    <rPh sb="5" eb="7">
      <t>ヨテイ</t>
    </rPh>
    <rPh sb="7" eb="9">
      <t>ネンゲツ</t>
    </rPh>
    <rPh sb="9" eb="10">
      <t>ヒ</t>
    </rPh>
    <phoneticPr fontId="88"/>
  </si>
  <si>
    <t>13　上陸予定港</t>
    <rPh sb="3" eb="5">
      <t>ジョウリク</t>
    </rPh>
    <rPh sb="5" eb="7">
      <t>ヨテイ</t>
    </rPh>
    <rPh sb="7" eb="8">
      <t>コウ</t>
    </rPh>
    <phoneticPr fontId="88"/>
  </si>
  <si>
    <t xml:space="preserve">  Date of entry</t>
    <phoneticPr fontId="88"/>
  </si>
  <si>
    <t xml:space="preserve">   Port of entry</t>
    <phoneticPr fontId="88"/>
  </si>
  <si>
    <t>14　滞在予定期間</t>
    <rPh sb="3" eb="5">
      <t>タイザイ</t>
    </rPh>
    <rPh sb="5" eb="7">
      <t>ヨテイ</t>
    </rPh>
    <rPh sb="7" eb="9">
      <t>キカン</t>
    </rPh>
    <phoneticPr fontId="88"/>
  </si>
  <si>
    <t>15　同伴者の有無</t>
    <rPh sb="3" eb="6">
      <t>ドウハンシャ</t>
    </rPh>
    <rPh sb="7" eb="9">
      <t>ウム</t>
    </rPh>
    <phoneticPr fontId="88"/>
  </si>
  <si>
    <t xml:space="preserve">  Intended length of stay</t>
    <phoneticPr fontId="88"/>
  </si>
  <si>
    <t xml:space="preserve">   Accompanying persons, if any</t>
    <phoneticPr fontId="88"/>
  </si>
  <si>
    <t>Yes</t>
    <phoneticPr fontId="88"/>
  </si>
  <si>
    <t>No</t>
    <phoneticPr fontId="88"/>
  </si>
  <si>
    <t>16　査証申請予定地</t>
    <rPh sb="3" eb="5">
      <t>サショウ</t>
    </rPh>
    <rPh sb="5" eb="7">
      <t>シンセイ</t>
    </rPh>
    <rPh sb="7" eb="10">
      <t>ヨテイチ</t>
    </rPh>
    <phoneticPr fontId="88"/>
  </si>
  <si>
    <t xml:space="preserve">  Intended place to apply for visa</t>
    <phoneticPr fontId="88"/>
  </si>
  <si>
    <t>17　過去の出入国歴</t>
    <rPh sb="3" eb="5">
      <t>カコ</t>
    </rPh>
    <rPh sb="6" eb="9">
      <t>シュツニュウコク</t>
    </rPh>
    <rPh sb="9" eb="10">
      <t>レキ</t>
    </rPh>
    <phoneticPr fontId="88"/>
  </si>
  <si>
    <t>有</t>
    <rPh sb="0" eb="1">
      <t>ユウ</t>
    </rPh>
    <phoneticPr fontId="88"/>
  </si>
  <si>
    <t>無</t>
    <rPh sb="0" eb="1">
      <t>ナ</t>
    </rPh>
    <phoneticPr fontId="88"/>
  </si>
  <si>
    <t xml:space="preserve">   Past entry into / departure from Japan</t>
    <phoneticPr fontId="88"/>
  </si>
  <si>
    <r>
      <t>（上記で『有』を選択した場合）　</t>
    </r>
    <r>
      <rPr>
        <sz val="9"/>
        <rFont val="Arial Narrow"/>
        <family val="2"/>
      </rPr>
      <t>(Fill in the followings when the answer is "Yes")</t>
    </r>
    <rPh sb="1" eb="3">
      <t>ジョウキ</t>
    </rPh>
    <rPh sb="5" eb="6">
      <t>ユウ</t>
    </rPh>
    <rPh sb="8" eb="10">
      <t>センタク</t>
    </rPh>
    <rPh sb="12" eb="14">
      <t>バアイ</t>
    </rPh>
    <phoneticPr fontId="88"/>
  </si>
  <si>
    <t xml:space="preserve"> 回数</t>
    <rPh sb="1" eb="3">
      <t>カイスウ</t>
    </rPh>
    <phoneticPr fontId="88"/>
  </si>
  <si>
    <t>回</t>
    <rPh sb="0" eb="1">
      <t>カイ</t>
    </rPh>
    <phoneticPr fontId="88"/>
  </si>
  <si>
    <t>直近の出入国歴</t>
    <rPh sb="0" eb="2">
      <t>チョッキン</t>
    </rPh>
    <rPh sb="3" eb="6">
      <t>シュツニュウコク</t>
    </rPh>
    <rPh sb="6" eb="7">
      <t>レキ</t>
    </rPh>
    <phoneticPr fontId="88"/>
  </si>
  <si>
    <t>から</t>
    <phoneticPr fontId="88"/>
  </si>
  <si>
    <t>time(s)</t>
    <phoneticPr fontId="88"/>
  </si>
  <si>
    <t>The latest entry from</t>
    <phoneticPr fontId="88"/>
  </si>
  <si>
    <t>Day      to</t>
    <phoneticPr fontId="88"/>
  </si>
  <si>
    <t>（具体的内容</t>
    <rPh sb="1" eb="4">
      <t>グタイテキ</t>
    </rPh>
    <rPh sb="4" eb="6">
      <t>ナイヨウ</t>
    </rPh>
    <phoneticPr fontId="88"/>
  </si>
  <si>
    <t>）</t>
    <phoneticPr fontId="88"/>
  </si>
  <si>
    <t xml:space="preserve"> ( Detail:</t>
    <phoneticPr fontId="88"/>
  </si>
  <si>
    <t xml:space="preserve">) </t>
    <phoneticPr fontId="88"/>
  </si>
  <si>
    <t xml:space="preserve"> No</t>
    <phoneticPr fontId="88"/>
  </si>
  <si>
    <t xml:space="preserve">   Departure by deportation /departure order</t>
    <phoneticPr fontId="88"/>
  </si>
  <si>
    <t>（上記で『有』を選択した場合）</t>
    <rPh sb="1" eb="3">
      <t>ジョウキ</t>
    </rPh>
    <rPh sb="5" eb="6">
      <t>ユウ</t>
    </rPh>
    <rPh sb="8" eb="10">
      <t>センタク</t>
    </rPh>
    <rPh sb="12" eb="14">
      <t>バアイ</t>
    </rPh>
    <phoneticPr fontId="88"/>
  </si>
  <si>
    <t>回数</t>
    <rPh sb="0" eb="2">
      <t>カイスウ</t>
    </rPh>
    <phoneticPr fontId="88"/>
  </si>
  <si>
    <t>直近の送還歴</t>
    <rPh sb="0" eb="2">
      <t>チョッキン</t>
    </rPh>
    <rPh sb="3" eb="5">
      <t>ソウカン</t>
    </rPh>
    <rPh sb="5" eb="6">
      <t>レキ</t>
    </rPh>
    <phoneticPr fontId="88"/>
  </si>
  <si>
    <t xml:space="preserve"> (Fill in the followings when the answer is "Yes")</t>
    <phoneticPr fontId="88"/>
  </si>
  <si>
    <t>The latest departure by deportation</t>
    <phoneticPr fontId="88"/>
  </si>
  <si>
    <t>（「有」の場合は，以下の欄に在日親族及び同居者を記入してください。）　・　</t>
    <rPh sb="2" eb="3">
      <t>ア</t>
    </rPh>
    <rPh sb="5" eb="7">
      <t>バアイ</t>
    </rPh>
    <rPh sb="9" eb="11">
      <t>イカ</t>
    </rPh>
    <rPh sb="12" eb="13">
      <t>ラン</t>
    </rPh>
    <rPh sb="14" eb="16">
      <t>ザイニチ</t>
    </rPh>
    <rPh sb="16" eb="18">
      <t>シンゾク</t>
    </rPh>
    <rPh sb="18" eb="19">
      <t>オヨ</t>
    </rPh>
    <rPh sb="20" eb="23">
      <t>ドウキョシャ</t>
    </rPh>
    <rPh sb="24" eb="26">
      <t>キニュウナ</t>
    </rPh>
    <phoneticPr fontId="88"/>
  </si>
  <si>
    <t>(If yes, please fill in your family members in Japan and co-residents in the following columns)</t>
    <phoneticPr fontId="88"/>
  </si>
  <si>
    <t>続　柄</t>
    <rPh sb="0" eb="1">
      <t>ゾク</t>
    </rPh>
    <rPh sb="2" eb="3">
      <t>エ</t>
    </rPh>
    <phoneticPr fontId="88"/>
  </si>
  <si>
    <t>氏　名</t>
    <rPh sb="0" eb="1">
      <t>シ</t>
    </rPh>
    <rPh sb="2" eb="3">
      <t>メイ</t>
    </rPh>
    <phoneticPr fontId="88"/>
  </si>
  <si>
    <t>生年月日</t>
    <rPh sb="0" eb="2">
      <t>セイネン</t>
    </rPh>
    <rPh sb="2" eb="4">
      <t>ガッピ</t>
    </rPh>
    <phoneticPr fontId="88"/>
  </si>
  <si>
    <t>国　籍・地　域</t>
    <rPh sb="0" eb="1">
      <t>クニ</t>
    </rPh>
    <rPh sb="2" eb="3">
      <t>セキ</t>
    </rPh>
    <rPh sb="4" eb="5">
      <t>チ</t>
    </rPh>
    <rPh sb="6" eb="7">
      <t>イキ</t>
    </rPh>
    <phoneticPr fontId="88"/>
  </si>
  <si>
    <t>同居予定の有無</t>
    <rPh sb="0" eb="2">
      <t>ドウキョ</t>
    </rPh>
    <rPh sb="2" eb="4">
      <t>ヨテイ</t>
    </rPh>
    <rPh sb="5" eb="7">
      <t>ウム</t>
    </rPh>
    <phoneticPr fontId="88"/>
  </si>
  <si>
    <t>勤務先名称・通学先名称</t>
    <rPh sb="0" eb="3">
      <t>キンムサキ</t>
    </rPh>
    <rPh sb="3" eb="5">
      <t>メイショウ</t>
    </rPh>
    <rPh sb="6" eb="8">
      <t>ツウガク</t>
    </rPh>
    <rPh sb="8" eb="9">
      <t>サキ</t>
    </rPh>
    <rPh sb="9" eb="11">
      <t>メイショウ</t>
    </rPh>
    <phoneticPr fontId="88"/>
  </si>
  <si>
    <t>在留カード番号</t>
    <rPh sb="0" eb="7">
      <t>ザ</t>
    </rPh>
    <phoneticPr fontId="88"/>
  </si>
  <si>
    <t>特別永住者証明書番号</t>
    <rPh sb="0" eb="10">
      <t>ト</t>
    </rPh>
    <phoneticPr fontId="88"/>
  </si>
  <si>
    <t>Relationship</t>
    <phoneticPr fontId="88"/>
  </si>
  <si>
    <t>Name</t>
    <phoneticPr fontId="88"/>
  </si>
  <si>
    <t>Intended to reside
with applicant or not</t>
    <phoneticPr fontId="88"/>
  </si>
  <si>
    <t>Place of employment/school</t>
    <phoneticPr fontId="88"/>
  </si>
  <si>
    <t>Residence card number</t>
    <phoneticPr fontId="88"/>
  </si>
  <si>
    <t>Special Permanent Resident Certificate number</t>
    <phoneticPr fontId="88"/>
  </si>
  <si>
    <t>Yes / No</t>
    <phoneticPr fontId="88"/>
  </si>
  <si>
    <t>※</t>
    <phoneticPr fontId="88"/>
  </si>
  <si>
    <t>申請人等作成用 ２　　Ｐ　（「留学」）</t>
    <rPh sb="0" eb="3">
      <t>シンセイニン</t>
    </rPh>
    <rPh sb="3" eb="6">
      <t>トウサクセイ</t>
    </rPh>
    <rPh sb="6" eb="7">
      <t>ヨウ</t>
    </rPh>
    <rPh sb="15" eb="17">
      <t>リュウガク</t>
    </rPh>
    <phoneticPr fontId="88"/>
  </si>
  <si>
    <t>在留資格認定証明書用</t>
    <rPh sb="0" eb="2">
      <t>ザイリュウ</t>
    </rPh>
    <rPh sb="2" eb="4">
      <t>シカク</t>
    </rPh>
    <rPh sb="4" eb="6">
      <t>ニンテイ</t>
    </rPh>
    <rPh sb="6" eb="9">
      <t>ショウメイショ</t>
    </rPh>
    <rPh sb="9" eb="10">
      <t>ヨウ</t>
    </rPh>
    <phoneticPr fontId="88"/>
  </si>
  <si>
    <t xml:space="preserve">For applicant, part 2  P ("Student")                                                   </t>
    <phoneticPr fontId="88"/>
  </si>
  <si>
    <t xml:space="preserve">    For certificate of eligibility</t>
    <phoneticPr fontId="88"/>
  </si>
  <si>
    <t>21　通学先</t>
    <rPh sb="3" eb="5">
      <t>ツウガク</t>
    </rPh>
    <rPh sb="5" eb="6">
      <t>サキ</t>
    </rPh>
    <phoneticPr fontId="88"/>
  </si>
  <si>
    <t>Place of study</t>
    <phoneticPr fontId="88"/>
  </si>
  <si>
    <t>(1)名　称</t>
    <rPh sb="3" eb="4">
      <t>メイ</t>
    </rPh>
    <rPh sb="5" eb="6">
      <t>ショウ</t>
    </rPh>
    <phoneticPr fontId="88"/>
  </si>
  <si>
    <t>Name of school</t>
    <phoneticPr fontId="88"/>
  </si>
  <si>
    <t>(2)所在地</t>
    <rPh sb="3" eb="6">
      <t>ショザイチ</t>
    </rPh>
    <phoneticPr fontId="88"/>
  </si>
  <si>
    <t>(3)電話番号</t>
    <rPh sb="3" eb="5">
      <t>デンワ</t>
    </rPh>
    <rPh sb="5" eb="7">
      <t>バンゴウ</t>
    </rPh>
    <phoneticPr fontId="88"/>
  </si>
  <si>
    <t>Address</t>
    <phoneticPr fontId="88"/>
  </si>
  <si>
    <t>22　修学年数 （小学校～最終学歴）</t>
    <rPh sb="3" eb="5">
      <t>シュウガク</t>
    </rPh>
    <rPh sb="5" eb="7">
      <t>ネンスウ</t>
    </rPh>
    <rPh sb="9" eb="12">
      <t>ショウガッコウ</t>
    </rPh>
    <rPh sb="13" eb="15">
      <t>サイシュウ</t>
    </rPh>
    <rPh sb="15" eb="17">
      <t>ガクレキ</t>
    </rPh>
    <phoneticPr fontId="88"/>
  </si>
  <si>
    <t xml:space="preserve">   Total period of education (from elementary school to last institution of education)</t>
    <phoneticPr fontId="88"/>
  </si>
  <si>
    <t>Years</t>
    <phoneticPr fontId="88"/>
  </si>
  <si>
    <t>23　最終学歴 （又は在学中の学校）</t>
    <rPh sb="3" eb="5">
      <t>サイシュウ</t>
    </rPh>
    <rPh sb="5" eb="7">
      <t>ガクレキ</t>
    </rPh>
    <rPh sb="9" eb="10">
      <t>マタ</t>
    </rPh>
    <rPh sb="11" eb="14">
      <t>ザイガクチュウ</t>
    </rPh>
    <rPh sb="15" eb="17">
      <t>ガッコウ</t>
    </rPh>
    <phoneticPr fontId="88"/>
  </si>
  <si>
    <t>Education (last school or institution) or present school</t>
    <phoneticPr fontId="88"/>
  </si>
  <si>
    <t>(1)在籍状況</t>
    <rPh sb="3" eb="5">
      <t>ザイセキ</t>
    </rPh>
    <rPh sb="5" eb="7">
      <t>ジョウキョウ</t>
    </rPh>
    <phoneticPr fontId="88"/>
  </si>
  <si>
    <t>卒業</t>
  </si>
  <si>
    <t>在学中</t>
  </si>
  <si>
    <t>休学中</t>
  </si>
  <si>
    <t>中退</t>
  </si>
  <si>
    <t>Registered enrollment</t>
    <phoneticPr fontId="88"/>
  </si>
  <si>
    <t>Graduated</t>
    <phoneticPr fontId="88"/>
  </si>
  <si>
    <t>In school</t>
    <phoneticPr fontId="88"/>
  </si>
  <si>
    <t>Temporary absence</t>
    <phoneticPr fontId="88"/>
  </si>
  <si>
    <t>Withdrawal</t>
    <phoneticPr fontId="88"/>
  </si>
  <si>
    <t>大学院 （博士）</t>
  </si>
  <si>
    <t>大学院 （修士）</t>
  </si>
  <si>
    <t>大学</t>
  </si>
  <si>
    <t>短期大学</t>
  </si>
  <si>
    <t>専門学校</t>
    <phoneticPr fontId="88"/>
  </si>
  <si>
    <t>Doctor</t>
    <phoneticPr fontId="88"/>
  </si>
  <si>
    <t>Master</t>
    <phoneticPr fontId="88"/>
  </si>
  <si>
    <t>Bachelor</t>
    <phoneticPr fontId="88"/>
  </si>
  <si>
    <t>Junior college</t>
    <phoneticPr fontId="88"/>
  </si>
  <si>
    <t>College of technology</t>
    <phoneticPr fontId="88"/>
  </si>
  <si>
    <t>高等学校</t>
  </si>
  <si>
    <t>中学校</t>
  </si>
  <si>
    <t>小学校</t>
    <rPh sb="0" eb="3">
      <t>ショウガッコウ</t>
    </rPh>
    <phoneticPr fontId="88"/>
  </si>
  <si>
    <t>その他 （</t>
  </si>
  <si>
    <t>Senior high school</t>
    <phoneticPr fontId="88"/>
  </si>
  <si>
    <t>Junior high school</t>
    <phoneticPr fontId="88"/>
  </si>
  <si>
    <t>Elementary school</t>
    <phoneticPr fontId="88"/>
  </si>
  <si>
    <t>(2)学校名</t>
    <rPh sb="3" eb="6">
      <t>ガッコウメイ</t>
    </rPh>
    <phoneticPr fontId="88"/>
  </si>
  <si>
    <t>(3)卒業又は卒業見込み年月</t>
    <rPh sb="3" eb="5">
      <t>ソツギョウ</t>
    </rPh>
    <rPh sb="5" eb="6">
      <t>マタ</t>
    </rPh>
    <rPh sb="7" eb="9">
      <t>ソツギョウ</t>
    </rPh>
    <rPh sb="9" eb="11">
      <t>ミコ</t>
    </rPh>
    <rPh sb="12" eb="14">
      <t>ネンゲツ</t>
    </rPh>
    <phoneticPr fontId="88"/>
  </si>
  <si>
    <t>月</t>
    <rPh sb="0" eb="1">
      <t>ガツ</t>
    </rPh>
    <phoneticPr fontId="88"/>
  </si>
  <si>
    <t>Name of the school</t>
    <phoneticPr fontId="88"/>
  </si>
  <si>
    <t>Date of graduation or expected graduation</t>
  </si>
  <si>
    <r>
      <t>24　日本語能力</t>
    </r>
    <r>
      <rPr>
        <sz val="10"/>
        <rFont val="ＭＳ Ｐ明朝"/>
        <family val="1"/>
        <charset val="128"/>
      </rPr>
      <t xml:space="preserve"> （専修学校又は各種学校において日本語教育以外の教育を受ける場合に記入）</t>
    </r>
    <rPh sb="3" eb="6">
      <t>ニホンゴ</t>
    </rPh>
    <rPh sb="6" eb="8">
      <t>ノウリョク</t>
    </rPh>
    <rPh sb="10" eb="12">
      <t>センシュウ</t>
    </rPh>
    <rPh sb="12" eb="14">
      <t>ガッコウ</t>
    </rPh>
    <rPh sb="14" eb="15">
      <t>マタ</t>
    </rPh>
    <rPh sb="16" eb="18">
      <t>カクシュ</t>
    </rPh>
    <rPh sb="18" eb="20">
      <t>ガッコウ</t>
    </rPh>
    <rPh sb="24" eb="27">
      <t>ニホンゴ</t>
    </rPh>
    <rPh sb="27" eb="29">
      <t>キョウイク</t>
    </rPh>
    <rPh sb="29" eb="31">
      <t>イガイ</t>
    </rPh>
    <rPh sb="32" eb="34">
      <t>キョウイク</t>
    </rPh>
    <rPh sb="35" eb="36">
      <t>ウ</t>
    </rPh>
    <rPh sb="38" eb="40">
      <t>バアイ</t>
    </rPh>
    <rPh sb="41" eb="43">
      <t>キニュウ</t>
    </rPh>
    <phoneticPr fontId="88"/>
  </si>
  <si>
    <t xml:space="preserve">  Japanese language ability (Fill in the followings when the applicant plans to study at advanced vocational school or vocational school
  (except Japanese language))</t>
    <phoneticPr fontId="88"/>
  </si>
  <si>
    <t>試験による証明</t>
    <rPh sb="0" eb="2">
      <t>シケン</t>
    </rPh>
    <rPh sb="5" eb="7">
      <t>ショウメイ</t>
    </rPh>
    <phoneticPr fontId="88"/>
  </si>
  <si>
    <t>Proof based on a Japanese language test</t>
    <phoneticPr fontId="88"/>
  </si>
  <si>
    <t>（１）試験名</t>
    <rPh sb="3" eb="5">
      <t>シケン</t>
    </rPh>
    <rPh sb="5" eb="6">
      <t>メイ</t>
    </rPh>
    <phoneticPr fontId="88"/>
  </si>
  <si>
    <t>Name of the test</t>
    <phoneticPr fontId="88"/>
  </si>
  <si>
    <t>（２）級又は点数</t>
    <rPh sb="3" eb="4">
      <t>キュウ</t>
    </rPh>
    <rPh sb="4" eb="5">
      <t>マタ</t>
    </rPh>
    <rPh sb="6" eb="8">
      <t>テンスウ</t>
    </rPh>
    <phoneticPr fontId="88"/>
  </si>
  <si>
    <t>Attained level or score</t>
    <phoneticPr fontId="88"/>
  </si>
  <si>
    <t>日本語教育を受けた教育機関及び期間</t>
  </si>
  <si>
    <t>Organization and period to have received Japanese language education</t>
    <phoneticPr fontId="88"/>
  </si>
  <si>
    <t>機関名</t>
    <rPh sb="0" eb="3">
      <t>キカンメイ</t>
    </rPh>
    <phoneticPr fontId="88"/>
  </si>
  <si>
    <t>Organization</t>
    <phoneticPr fontId="88"/>
  </si>
  <si>
    <t>期間：</t>
    <rPh sb="0" eb="2">
      <t>キカン</t>
    </rPh>
    <phoneticPr fontId="88"/>
  </si>
  <si>
    <t>まで</t>
    <phoneticPr fontId="88"/>
  </si>
  <si>
    <t>Period</t>
    <phoneticPr fontId="88"/>
  </si>
  <si>
    <t>from</t>
    <phoneticPr fontId="88"/>
  </si>
  <si>
    <t>to</t>
    <phoneticPr fontId="88"/>
  </si>
  <si>
    <t>その他</t>
    <rPh sb="2" eb="3">
      <t>タ</t>
    </rPh>
    <phoneticPr fontId="88"/>
  </si>
  <si>
    <t>25　日本語学習歴 （高等学校において教育を受ける場合に記入）</t>
    <phoneticPr fontId="88"/>
  </si>
  <si>
    <t xml:space="preserve">  Japanese education history (Fill in the followings when the applicant plans to study in high school)</t>
    <phoneticPr fontId="88"/>
  </si>
  <si>
    <t xml:space="preserve"> 日本語の教育又は日本語による教育を受けた教育機関及び期間</t>
    <rPh sb="1" eb="4">
      <t>ニホンゴ</t>
    </rPh>
    <rPh sb="5" eb="7">
      <t>キョウイク</t>
    </rPh>
    <rPh sb="7" eb="8">
      <t>マタ</t>
    </rPh>
    <rPh sb="9" eb="12">
      <t>ニホンゴ</t>
    </rPh>
    <rPh sb="15" eb="17">
      <t>キョウイク</t>
    </rPh>
    <rPh sb="18" eb="19">
      <t>ウ</t>
    </rPh>
    <rPh sb="21" eb="23">
      <t>キョウイク</t>
    </rPh>
    <rPh sb="23" eb="25">
      <t>キカン</t>
    </rPh>
    <rPh sb="25" eb="26">
      <t>オヨ</t>
    </rPh>
    <rPh sb="27" eb="29">
      <t>キカン</t>
    </rPh>
    <phoneticPr fontId="88"/>
  </si>
  <si>
    <t xml:space="preserve">  Organization and period to have received Japanese language education / received education by Japanese language</t>
    <phoneticPr fontId="88"/>
  </si>
  <si>
    <t xml:space="preserve">Organization </t>
    <phoneticPr fontId="88"/>
  </si>
  <si>
    <t>26　滞在費の支弁方法等（生活費，学費及び家賃について記入すること。）※複数選択可</t>
    <rPh sb="3" eb="6">
      <t>タイザイヒ</t>
    </rPh>
    <rPh sb="7" eb="9">
      <t>シベン</t>
    </rPh>
    <rPh sb="9" eb="11">
      <t>ホウホウ</t>
    </rPh>
    <rPh sb="11" eb="12">
      <t>トウ</t>
    </rPh>
    <rPh sb="13" eb="16">
      <t>セイカツヒ</t>
    </rPh>
    <rPh sb="17" eb="19">
      <t>ガクヒ</t>
    </rPh>
    <rPh sb="19" eb="20">
      <t>オヨ</t>
    </rPh>
    <rPh sb="21" eb="23">
      <t>ヤチン</t>
    </rPh>
    <rPh sb="27" eb="29">
      <t>キニュウ</t>
    </rPh>
    <rPh sb="36" eb="38">
      <t>フクスウ</t>
    </rPh>
    <rPh sb="38" eb="40">
      <t>センタク</t>
    </rPh>
    <rPh sb="40" eb="41">
      <t>カ</t>
    </rPh>
    <phoneticPr fontId="88"/>
  </si>
  <si>
    <t>Method of support to pay for expenses while in Japan(fill in with regard to living expenses, tuition and rent) * multiple answers possible</t>
    <phoneticPr fontId="88"/>
  </si>
  <si>
    <t>(1)支弁方法及び月平均支弁額</t>
    <rPh sb="3" eb="5">
      <t>シベン</t>
    </rPh>
    <rPh sb="5" eb="7">
      <t>ホウホウ</t>
    </rPh>
    <rPh sb="7" eb="8">
      <t>オヨ</t>
    </rPh>
    <rPh sb="9" eb="12">
      <t>ツキヘイキン</t>
    </rPh>
    <rPh sb="12" eb="15">
      <t>シベンガク</t>
    </rPh>
    <phoneticPr fontId="88"/>
  </si>
  <si>
    <t>Method of support and an amount of support per month (average)</t>
    <phoneticPr fontId="88"/>
  </si>
  <si>
    <t>本人負担</t>
    <rPh sb="0" eb="2">
      <t>ホンニン</t>
    </rPh>
    <rPh sb="2" eb="4">
      <t>フタン</t>
    </rPh>
    <phoneticPr fontId="88"/>
  </si>
  <si>
    <t>円</t>
    <rPh sb="0" eb="1">
      <t>エン</t>
    </rPh>
    <phoneticPr fontId="88"/>
  </si>
  <si>
    <t>在外経費支弁者負担</t>
    <rPh sb="0" eb="2">
      <t>ザイガイ</t>
    </rPh>
    <rPh sb="2" eb="4">
      <t>ケイヒ</t>
    </rPh>
    <rPh sb="4" eb="6">
      <t>シベン</t>
    </rPh>
    <rPh sb="6" eb="7">
      <t>シャ</t>
    </rPh>
    <rPh sb="7" eb="9">
      <t>フタン</t>
    </rPh>
    <phoneticPr fontId="88"/>
  </si>
  <si>
    <t>Self</t>
    <phoneticPr fontId="88"/>
  </si>
  <si>
    <t>Yen</t>
    <phoneticPr fontId="88"/>
  </si>
  <si>
    <t>Supporter living abroad</t>
    <phoneticPr fontId="88"/>
  </si>
  <si>
    <t>在日経費支弁者負担</t>
    <rPh sb="0" eb="2">
      <t>ザイニチ</t>
    </rPh>
    <rPh sb="2" eb="4">
      <t>ケイヒ</t>
    </rPh>
    <rPh sb="4" eb="6">
      <t>シベン</t>
    </rPh>
    <rPh sb="6" eb="7">
      <t>シャ</t>
    </rPh>
    <rPh sb="7" eb="9">
      <t>フタン</t>
    </rPh>
    <phoneticPr fontId="88"/>
  </si>
  <si>
    <t>奨学金</t>
    <rPh sb="0" eb="3">
      <t>ショウガクキン</t>
    </rPh>
    <phoneticPr fontId="88"/>
  </si>
  <si>
    <t>Supporter in Japan</t>
    <phoneticPr fontId="88"/>
  </si>
  <si>
    <t>Scholarship</t>
    <phoneticPr fontId="88"/>
  </si>
  <si>
    <t>(2)送金・携行等の別</t>
    <rPh sb="3" eb="5">
      <t>ソウキン</t>
    </rPh>
    <rPh sb="6" eb="8">
      <t>ケイコウ</t>
    </rPh>
    <rPh sb="8" eb="9">
      <t>ナド</t>
    </rPh>
    <rPh sb="10" eb="11">
      <t>ベツ</t>
    </rPh>
    <phoneticPr fontId="88"/>
  </si>
  <si>
    <t>Remittances from abroad or carrying cash</t>
    <phoneticPr fontId="88"/>
  </si>
  <si>
    <t>外国からの携行</t>
    <rPh sb="0" eb="2">
      <t>ガイコク</t>
    </rPh>
    <rPh sb="5" eb="7">
      <t>ケイコウ</t>
    </rPh>
    <phoneticPr fontId="88"/>
  </si>
  <si>
    <t>外国からの送金</t>
    <rPh sb="0" eb="2">
      <t>ガイコク</t>
    </rPh>
    <rPh sb="5" eb="7">
      <t>ソウキン</t>
    </rPh>
    <phoneticPr fontId="88"/>
  </si>
  <si>
    <t>Carrying from abroad</t>
    <phoneticPr fontId="88"/>
  </si>
  <si>
    <t>Remittances from abroad</t>
    <phoneticPr fontId="88"/>
  </si>
  <si>
    <t>（携行者</t>
    <rPh sb="1" eb="3">
      <t>ケイコウ</t>
    </rPh>
    <rPh sb="3" eb="4">
      <t>シャ</t>
    </rPh>
    <phoneticPr fontId="88"/>
  </si>
  <si>
    <t>本人</t>
    <rPh sb="0" eb="2">
      <t>ホンニン</t>
    </rPh>
    <phoneticPr fontId="88"/>
  </si>
  <si>
    <t>携行時期</t>
    <rPh sb="0" eb="2">
      <t>ケイコウ</t>
    </rPh>
    <rPh sb="2" eb="4">
      <t>ジキ</t>
    </rPh>
    <phoneticPr fontId="88"/>
  </si>
  <si>
    <t xml:space="preserve">  Name of the individual</t>
    <phoneticPr fontId="88"/>
  </si>
  <si>
    <t>Date and time of</t>
    <phoneticPr fontId="88"/>
  </si>
  <si>
    <t xml:space="preserve">  carrying cash</t>
    <phoneticPr fontId="88"/>
  </si>
  <si>
    <t>carrying cash</t>
    <phoneticPr fontId="88"/>
  </si>
  <si>
    <t>(3)経費支弁者（複数人いる場合は全てについて記入すること。）※任意様式の別紙可</t>
    <rPh sb="3" eb="5">
      <t>ケイヒ</t>
    </rPh>
    <rPh sb="5" eb="7">
      <t>シベン</t>
    </rPh>
    <rPh sb="7" eb="8">
      <t>シャ</t>
    </rPh>
    <rPh sb="9" eb="11">
      <t>フクスウ</t>
    </rPh>
    <rPh sb="11" eb="12">
      <t>ニン</t>
    </rPh>
    <rPh sb="14" eb="16">
      <t>バアイ</t>
    </rPh>
    <rPh sb="17" eb="18">
      <t>スベ</t>
    </rPh>
    <rPh sb="23" eb="25">
      <t>キニュウ</t>
    </rPh>
    <rPh sb="32" eb="34">
      <t>ニンイ</t>
    </rPh>
    <rPh sb="34" eb="36">
      <t>ヨウシキ</t>
    </rPh>
    <rPh sb="37" eb="39">
      <t>ベッシ</t>
    </rPh>
    <rPh sb="39" eb="40">
      <t>カ</t>
    </rPh>
    <phoneticPr fontId="88"/>
  </si>
  <si>
    <t>Supporter(If there is more than one, give information on all of the supporters )*another paper may be attached, which does not have to use a prescribed format.</t>
    <phoneticPr fontId="88"/>
  </si>
  <si>
    <t>①氏　名</t>
    <rPh sb="1" eb="2">
      <t>シ</t>
    </rPh>
    <rPh sb="3" eb="4">
      <t>メイ</t>
    </rPh>
    <phoneticPr fontId="88"/>
  </si>
  <si>
    <t>②住　所</t>
    <rPh sb="1" eb="2">
      <t>ジュウ</t>
    </rPh>
    <rPh sb="3" eb="4">
      <t>ショ</t>
    </rPh>
    <phoneticPr fontId="88"/>
  </si>
  <si>
    <t>③職業 （勤務先の名称）</t>
    <rPh sb="1" eb="3">
      <t>ショクギョウ</t>
    </rPh>
    <rPh sb="5" eb="8">
      <t>キンムサキ</t>
    </rPh>
    <rPh sb="9" eb="11">
      <t>メイショウ</t>
    </rPh>
    <phoneticPr fontId="88"/>
  </si>
  <si>
    <t>Occupation (place of employment)</t>
    <phoneticPr fontId="88"/>
  </si>
  <si>
    <t>④年　収</t>
    <rPh sb="1" eb="2">
      <t>トシ</t>
    </rPh>
    <rPh sb="3" eb="4">
      <t>オサム</t>
    </rPh>
    <phoneticPr fontId="88"/>
  </si>
  <si>
    <t>為替レート：</t>
    <rPh sb="0" eb="2">
      <t>カワセ</t>
    </rPh>
    <phoneticPr fontId="88"/>
  </si>
  <si>
    <t>=</t>
    <phoneticPr fontId="88"/>
  </si>
  <si>
    <t>Annual income</t>
    <phoneticPr fontId="88"/>
  </si>
  <si>
    <t>申請人等作成用 ３　　Ｐ　（「留学」）</t>
    <rPh sb="0" eb="3">
      <t>シンセイニン</t>
    </rPh>
    <rPh sb="3" eb="6">
      <t>トウサクセイ</t>
    </rPh>
    <rPh sb="6" eb="7">
      <t>ヨウ</t>
    </rPh>
    <rPh sb="15" eb="17">
      <t>リュウガク</t>
    </rPh>
    <phoneticPr fontId="88"/>
  </si>
  <si>
    <t xml:space="preserve">For applicant, part 3  P ("Student")  </t>
    <phoneticPr fontId="88"/>
  </si>
  <si>
    <r>
      <t>(4)申請人との関係</t>
    </r>
    <r>
      <rPr>
        <sz val="10"/>
        <rFont val="ＭＳ Ｐ明朝"/>
        <family val="1"/>
        <charset val="128"/>
      </rPr>
      <t xml:space="preserve"> </t>
    </r>
    <r>
      <rPr>
        <sz val="9"/>
        <rFont val="ＭＳ Ｐ明朝"/>
        <family val="1"/>
        <charset val="128"/>
      </rPr>
      <t>（上記(1)で在外経費支弁者負担又は在日経費支弁者負担を選択した場合に記入）</t>
    </r>
    <rPh sb="3" eb="6">
      <t>シンセイニン</t>
    </rPh>
    <rPh sb="8" eb="10">
      <t>カンケイ</t>
    </rPh>
    <rPh sb="18" eb="20">
      <t>ザイガイ</t>
    </rPh>
    <rPh sb="20" eb="22">
      <t>ケイヒ</t>
    </rPh>
    <rPh sb="22" eb="24">
      <t>シベン</t>
    </rPh>
    <rPh sb="24" eb="25">
      <t>シャ</t>
    </rPh>
    <rPh sb="25" eb="27">
      <t>フタン</t>
    </rPh>
    <phoneticPr fontId="88"/>
  </si>
  <si>
    <t>Relationship with the applicant (Check one of the followings when your answer to the question 26(1) is supporter living abroad or Japan)</t>
    <phoneticPr fontId="88"/>
  </si>
  <si>
    <t>夫</t>
  </si>
  <si>
    <t>妻</t>
  </si>
  <si>
    <t>父</t>
  </si>
  <si>
    <t>母</t>
  </si>
  <si>
    <t>祖父</t>
  </si>
  <si>
    <t>祖母</t>
  </si>
  <si>
    <t>養父</t>
  </si>
  <si>
    <t>養母</t>
  </si>
  <si>
    <t>Husband</t>
    <phoneticPr fontId="88"/>
  </si>
  <si>
    <t>Wife</t>
    <phoneticPr fontId="88"/>
  </si>
  <si>
    <t>Father</t>
    <phoneticPr fontId="88"/>
  </si>
  <si>
    <t>Mother</t>
    <phoneticPr fontId="88"/>
  </si>
  <si>
    <t>Grandfather</t>
    <phoneticPr fontId="88"/>
  </si>
  <si>
    <t>Grandmother</t>
    <phoneticPr fontId="88"/>
  </si>
  <si>
    <t>Foster father</t>
    <phoneticPr fontId="88"/>
  </si>
  <si>
    <t>Foster mother</t>
    <phoneticPr fontId="88"/>
  </si>
  <si>
    <t>兄弟姉妹</t>
  </si>
  <si>
    <t>叔父 （伯父）・叔母（伯母）</t>
  </si>
  <si>
    <t>受入教育機関</t>
  </si>
  <si>
    <t>友人・知人</t>
  </si>
  <si>
    <t>Brother / Sister</t>
    <phoneticPr fontId="88"/>
  </si>
  <si>
    <t>Uncle / Aunt</t>
    <phoneticPr fontId="88"/>
  </si>
  <si>
    <t>Educational institution</t>
    <phoneticPr fontId="88"/>
  </si>
  <si>
    <t>Friend / Acquaintance</t>
    <phoneticPr fontId="88"/>
  </si>
  <si>
    <t>友人・知人の親族</t>
  </si>
  <si>
    <t>取引関係者・現地企業等職員</t>
  </si>
  <si>
    <t>Relative of friend / acquaintance</t>
    <phoneticPr fontId="88"/>
  </si>
  <si>
    <t>Business connection / Personnel of local enterprise</t>
    <phoneticPr fontId="88"/>
  </si>
  <si>
    <t>取引関係者・現地企業等職員の親族</t>
  </si>
  <si>
    <t>経費支弁１:</t>
    <rPh sb="0" eb="2">
      <t>ケイヒ</t>
    </rPh>
    <rPh sb="2" eb="4">
      <t>シベン</t>
    </rPh>
    <phoneticPr fontId="88"/>
  </si>
  <si>
    <t>Relative of business connection / personnel of local enterprise</t>
    <phoneticPr fontId="88"/>
  </si>
  <si>
    <t>経費支弁2:</t>
    <rPh sb="0" eb="2">
      <t>ケイヒ</t>
    </rPh>
    <rPh sb="2" eb="4">
      <t>シベン</t>
    </rPh>
    <phoneticPr fontId="88"/>
  </si>
  <si>
    <t>(5)奨学金支給機関 （上記(1)で奨学金を選択した場合に記入）※複数選択可</t>
    <rPh sb="3" eb="6">
      <t>ショウガクキン</t>
    </rPh>
    <rPh sb="6" eb="8">
      <t>シキュウ</t>
    </rPh>
    <rPh sb="8" eb="10">
      <t>キカン</t>
    </rPh>
    <rPh sb="12" eb="14">
      <t>ジョウキ</t>
    </rPh>
    <rPh sb="18" eb="21">
      <t>ショウガクキン</t>
    </rPh>
    <rPh sb="22" eb="24">
      <t>センタク</t>
    </rPh>
    <rPh sb="26" eb="28">
      <t>バアイ</t>
    </rPh>
    <rPh sb="29" eb="31">
      <t>キニュウ</t>
    </rPh>
    <rPh sb="33" eb="35">
      <t>フクスウ</t>
    </rPh>
    <rPh sb="35" eb="37">
      <t>センタク</t>
    </rPh>
    <rPh sb="37" eb="38">
      <t>カ</t>
    </rPh>
    <phoneticPr fontId="88"/>
  </si>
  <si>
    <t>Organization which provide scholarship (Check one of the following when the answer to the question 26(1) is scholarship) * multiple answers possible</t>
    <phoneticPr fontId="88"/>
  </si>
  <si>
    <t>外国政府</t>
  </si>
  <si>
    <t>日本国政府</t>
  </si>
  <si>
    <t>地方公共団体</t>
    <rPh sb="2" eb="4">
      <t>コウキョウ</t>
    </rPh>
    <rPh sb="4" eb="6">
      <t>ダンタイ</t>
    </rPh>
    <phoneticPr fontId="88"/>
  </si>
  <si>
    <t>Foreign government</t>
    <phoneticPr fontId="88"/>
  </si>
  <si>
    <t>Japanese government</t>
    <phoneticPr fontId="88"/>
  </si>
  <si>
    <t>Local government</t>
    <phoneticPr fontId="88"/>
  </si>
  <si>
    <t>公益社団法人又は公益財団法人 （</t>
  </si>
  <si>
    <t>Public interest incorporated association /
Public interest incorporated foundation</t>
    <phoneticPr fontId="88"/>
  </si>
  <si>
    <t>27　卒業後の予定</t>
    <rPh sb="3" eb="6">
      <t>ソツギョウゴ</t>
    </rPh>
    <rPh sb="7" eb="9">
      <t>ヨテイ</t>
    </rPh>
    <phoneticPr fontId="88"/>
  </si>
  <si>
    <t>Plans after graduation</t>
    <phoneticPr fontId="88"/>
  </si>
  <si>
    <t>帰　国</t>
  </si>
  <si>
    <t>日本での進学</t>
  </si>
  <si>
    <t>Return to home country</t>
    <phoneticPr fontId="88"/>
  </si>
  <si>
    <t xml:space="preserve"> Enter school of higher education in Japan</t>
    <phoneticPr fontId="88"/>
  </si>
  <si>
    <t>日本での就職</t>
  </si>
  <si>
    <t>Find work in Japan</t>
    <phoneticPr fontId="88"/>
  </si>
  <si>
    <t xml:space="preserve"> Others</t>
    <phoneticPr fontId="88"/>
  </si>
  <si>
    <t>28　本邦における申請人の監護人（通学先が中学校又は小学校の場合に記入）</t>
    <rPh sb="3" eb="5">
      <t>ホンポウ</t>
    </rPh>
    <rPh sb="9" eb="12">
      <t>シンセイニン</t>
    </rPh>
    <rPh sb="13" eb="15">
      <t>カンゴ</t>
    </rPh>
    <rPh sb="15" eb="16">
      <t>ニン</t>
    </rPh>
    <rPh sb="17" eb="19">
      <t>ツウガク</t>
    </rPh>
    <rPh sb="19" eb="20">
      <t>サキ</t>
    </rPh>
    <rPh sb="21" eb="24">
      <t>チュウガッコウ</t>
    </rPh>
    <rPh sb="24" eb="25">
      <t>マタ</t>
    </rPh>
    <rPh sb="26" eb="29">
      <t>ショウガッコウ</t>
    </rPh>
    <rPh sb="30" eb="32">
      <t>バアイ</t>
    </rPh>
    <rPh sb="33" eb="35">
      <t>キニュウ</t>
    </rPh>
    <phoneticPr fontId="88"/>
  </si>
  <si>
    <r>
      <t xml:space="preserve">   Actual guardian in Japan</t>
    </r>
    <r>
      <rPr>
        <sz val="9"/>
        <rFont val="ＭＳ Ｐゴシック"/>
        <family val="3"/>
        <charset val="128"/>
      </rPr>
      <t>　</t>
    </r>
    <r>
      <rPr>
        <sz val="9"/>
        <rFont val="Arial Narrow"/>
        <family val="2"/>
      </rPr>
      <t>( Fill in the following if the applicant is to study at a junior high school or elementary school )</t>
    </r>
    <phoneticPr fontId="88"/>
  </si>
  <si>
    <t>(1)氏　名</t>
    <rPh sb="3" eb="4">
      <t>シ</t>
    </rPh>
    <rPh sb="5" eb="6">
      <t>メイ</t>
    </rPh>
    <phoneticPr fontId="88"/>
  </si>
  <si>
    <t>(2)本人との関係</t>
    <rPh sb="3" eb="5">
      <t>ホンニン</t>
    </rPh>
    <rPh sb="7" eb="9">
      <t>カンケイ</t>
    </rPh>
    <phoneticPr fontId="88"/>
  </si>
  <si>
    <t>Relationship with the applicant</t>
    <phoneticPr fontId="88"/>
  </si>
  <si>
    <t>(3)住　所</t>
    <rPh sb="3" eb="4">
      <t>ジュウ</t>
    </rPh>
    <rPh sb="5" eb="6">
      <t>ショ</t>
    </rPh>
    <phoneticPr fontId="88"/>
  </si>
  <si>
    <t>Cellular Phone No.</t>
    <phoneticPr fontId="88"/>
  </si>
  <si>
    <t>29　申請人，法定代理人，法第７条の２第２項に規定する代理人</t>
    <phoneticPr fontId="88"/>
  </si>
  <si>
    <t xml:space="preserve">   Applicant, legal representative or the authorized representative, prescribed in Paragraph 2 of Article 7-2.</t>
    <phoneticPr fontId="88"/>
  </si>
  <si>
    <t>受入校の職員</t>
    <rPh sb="2" eb="3">
      <t>コウ</t>
    </rPh>
    <phoneticPr fontId="88"/>
  </si>
  <si>
    <t>以上の記載内容は事実と相違ありません。</t>
    <rPh sb="0" eb="2">
      <t>イジョウ</t>
    </rPh>
    <rPh sb="3" eb="5">
      <t>キサイ</t>
    </rPh>
    <rPh sb="5" eb="7">
      <t>ナイヨウ</t>
    </rPh>
    <rPh sb="8" eb="10">
      <t>ジジツ</t>
    </rPh>
    <rPh sb="11" eb="13">
      <t>ソウイ</t>
    </rPh>
    <phoneticPr fontId="88"/>
  </si>
  <si>
    <t xml:space="preserve">I hereby declare that the statement given above is true and correct. </t>
    <phoneticPr fontId="88"/>
  </si>
  <si>
    <t>申請人（代理人）の署名／申請書作成年月日</t>
    <rPh sb="9" eb="11">
      <t>ショメイ</t>
    </rPh>
    <rPh sb="12" eb="15">
      <t>シンセイショ</t>
    </rPh>
    <rPh sb="15" eb="17">
      <t>サクセイ</t>
    </rPh>
    <rPh sb="17" eb="20">
      <t>ネンガッピ</t>
    </rPh>
    <phoneticPr fontId="88"/>
  </si>
  <si>
    <t xml:space="preserve">Signature of the applicant (representative) / Date of filling in this form </t>
    <phoneticPr fontId="88"/>
  </si>
  <si>
    <t>注意</t>
    <rPh sb="0" eb="2">
      <t>チュウイ</t>
    </rPh>
    <phoneticPr fontId="88"/>
  </si>
  <si>
    <t>申請書作成後申請までに記載内容に変更が生じた場合，申請人（代理人）が変更箇所を訂正し，
署名すること。</t>
    <phoneticPr fontId="88"/>
  </si>
  <si>
    <t>Attention</t>
    <phoneticPr fontId="88"/>
  </si>
  <si>
    <t>In cases where descriptions have changed after filling in this application form up until submission of this application, the applicant (representative) must correct the part concerned and sign their name.</t>
    <phoneticPr fontId="88"/>
  </si>
  <si>
    <t>※　取次者</t>
  </si>
  <si>
    <t>Agent or other authorized person</t>
  </si>
  <si>
    <t>(2)住　所</t>
    <rPh sb="3" eb="4">
      <t>ジュウ</t>
    </rPh>
    <rPh sb="5" eb="6">
      <t>ショ</t>
    </rPh>
    <phoneticPr fontId="88"/>
  </si>
  <si>
    <t>(3)所属機関等</t>
    <rPh sb="3" eb="5">
      <t>ショゾク</t>
    </rPh>
    <rPh sb="5" eb="7">
      <t>キカン</t>
    </rPh>
    <rPh sb="7" eb="8">
      <t>トウ</t>
    </rPh>
    <phoneticPr fontId="88"/>
  </si>
  <si>
    <t>Organization to which the agent belongs</t>
    <phoneticPr fontId="88"/>
  </si>
  <si>
    <t>学校地址：</t>
    <phoneticPr fontId="34"/>
  </si>
  <si>
    <t>学校电话：</t>
    <phoneticPr fontId="34"/>
  </si>
  <si>
    <t>(Name of the school)</t>
    <phoneticPr fontId="11"/>
  </si>
  <si>
    <t>(Name of the company)</t>
    <phoneticPr fontId="11"/>
  </si>
  <si>
    <t>22　通学先</t>
    <rPh sb="3" eb="5">
      <t>ツウガク</t>
    </rPh>
    <rPh sb="5" eb="6">
      <t>サキ</t>
    </rPh>
    <phoneticPr fontId="88"/>
  </si>
  <si>
    <t>23　修学年数 （小学校～最終学歴）</t>
    <rPh sb="3" eb="5">
      <t>シュウガク</t>
    </rPh>
    <rPh sb="5" eb="7">
      <t>ネンスウ</t>
    </rPh>
    <rPh sb="9" eb="12">
      <t>ショウガッコウ</t>
    </rPh>
    <rPh sb="13" eb="15">
      <t>サイシュウ</t>
    </rPh>
    <rPh sb="15" eb="17">
      <t>ガクレキ</t>
    </rPh>
    <phoneticPr fontId="88"/>
  </si>
  <si>
    <t>24　最終学歴 （又は在学中の学校）</t>
    <rPh sb="3" eb="5">
      <t>サイシュウ</t>
    </rPh>
    <rPh sb="5" eb="7">
      <t>ガクレキ</t>
    </rPh>
    <rPh sb="9" eb="10">
      <t>マタ</t>
    </rPh>
    <rPh sb="11" eb="14">
      <t>ザイガクチュウ</t>
    </rPh>
    <rPh sb="15" eb="17">
      <t>ガッコウ</t>
    </rPh>
    <phoneticPr fontId="88"/>
  </si>
  <si>
    <t>専門学校</t>
  </si>
  <si>
    <t>25　経歴（直近５年の職歴及び学歴（高等学校卒業以降のものに限る）を記入）</t>
    <rPh sb="3" eb="5">
      <t>ケイレキ</t>
    </rPh>
    <rPh sb="6" eb="8">
      <t>チョッキン</t>
    </rPh>
    <rPh sb="9" eb="10">
      <t>ネン</t>
    </rPh>
    <rPh sb="11" eb="13">
      <t>ショクレキ</t>
    </rPh>
    <rPh sb="13" eb="14">
      <t>オヨ</t>
    </rPh>
    <rPh sb="15" eb="17">
      <t>ガクレキ</t>
    </rPh>
    <rPh sb="18" eb="20">
      <t>コウトウ</t>
    </rPh>
    <rPh sb="20" eb="22">
      <t>ガッコウ</t>
    </rPh>
    <rPh sb="22" eb="24">
      <t>ソツギョウ</t>
    </rPh>
    <rPh sb="24" eb="26">
      <t>イコウ</t>
    </rPh>
    <rPh sb="30" eb="31">
      <t>カギ</t>
    </rPh>
    <rPh sb="34" eb="36">
      <t>キニュウ</t>
    </rPh>
    <phoneticPr fontId="88"/>
  </si>
  <si>
    <t xml:space="preserve">  Personal history(Work experience and educational background for the last 5 years (limited to those after graduating from senior high school))</t>
    <phoneticPr fontId="88"/>
  </si>
  <si>
    <t>始期</t>
    <rPh sb="0" eb="2">
      <t>シキ</t>
    </rPh>
    <phoneticPr fontId="88"/>
  </si>
  <si>
    <t>終期</t>
    <rPh sb="0" eb="1">
      <t>オ</t>
    </rPh>
    <rPh sb="1" eb="2">
      <t>キ</t>
    </rPh>
    <phoneticPr fontId="88"/>
  </si>
  <si>
    <t>Start</t>
  </si>
  <si>
    <t>Finish</t>
  </si>
  <si>
    <t>経歴</t>
    <rPh sb="0" eb="2">
      <t>ケイレキ</t>
    </rPh>
    <phoneticPr fontId="88"/>
  </si>
  <si>
    <t>月</t>
    <rPh sb="0" eb="1">
      <t>ゲツ</t>
    </rPh>
    <phoneticPr fontId="88"/>
  </si>
  <si>
    <t>Personal history</t>
  </si>
  <si>
    <t>Personal history</t>
    <phoneticPr fontId="88"/>
  </si>
  <si>
    <r>
      <t>26　日本語能力</t>
    </r>
    <r>
      <rPr>
        <sz val="10"/>
        <color theme="1"/>
        <rFont val="ＭＳ Ｐ明朝"/>
        <family val="1"/>
        <charset val="128"/>
      </rPr>
      <t xml:space="preserve"> （専修学校又は各種学校において日本語教育以外の教育を受ける場合に記入）</t>
    </r>
    <rPh sb="3" eb="6">
      <t>ニホンゴ</t>
    </rPh>
    <rPh sb="6" eb="8">
      <t>ノウリョク</t>
    </rPh>
    <rPh sb="10" eb="12">
      <t>センシュウ</t>
    </rPh>
    <rPh sb="12" eb="14">
      <t>ガッコウ</t>
    </rPh>
    <rPh sb="14" eb="15">
      <t>マタ</t>
    </rPh>
    <rPh sb="16" eb="18">
      <t>カクシュ</t>
    </rPh>
    <rPh sb="18" eb="20">
      <t>ガッコウ</t>
    </rPh>
    <rPh sb="24" eb="27">
      <t>ニホンゴ</t>
    </rPh>
    <rPh sb="27" eb="29">
      <t>キョウイク</t>
    </rPh>
    <rPh sb="29" eb="31">
      <t>イガイ</t>
    </rPh>
    <rPh sb="32" eb="34">
      <t>キョウイク</t>
    </rPh>
    <rPh sb="35" eb="36">
      <t>ウ</t>
    </rPh>
    <rPh sb="38" eb="40">
      <t>バアイ</t>
    </rPh>
    <rPh sb="41" eb="43">
      <t>キニュウ</t>
    </rPh>
    <phoneticPr fontId="88"/>
  </si>
  <si>
    <t>27　日本語学習歴 （高等学校において教育を受ける場合に記入）</t>
    <phoneticPr fontId="88"/>
  </si>
  <si>
    <t>28　滞在費の支弁方法等（生活費，学費及び家賃について記入すること。）※複数選択可</t>
    <rPh sb="3" eb="6">
      <t>タイザイヒ</t>
    </rPh>
    <rPh sb="7" eb="9">
      <t>シベン</t>
    </rPh>
    <rPh sb="9" eb="11">
      <t>ホウホウ</t>
    </rPh>
    <rPh sb="11" eb="12">
      <t>トウ</t>
    </rPh>
    <rPh sb="13" eb="16">
      <t>セイカツヒ</t>
    </rPh>
    <rPh sb="17" eb="19">
      <t>ガクヒ</t>
    </rPh>
    <rPh sb="19" eb="20">
      <t>オヨ</t>
    </rPh>
    <rPh sb="21" eb="23">
      <t>ヤチン</t>
    </rPh>
    <rPh sb="27" eb="29">
      <t>キニュウ</t>
    </rPh>
    <rPh sb="36" eb="38">
      <t>フクスウ</t>
    </rPh>
    <rPh sb="38" eb="40">
      <t>センタク</t>
    </rPh>
    <rPh sb="40" eb="41">
      <t>カ</t>
    </rPh>
    <phoneticPr fontId="88"/>
  </si>
  <si>
    <t>(2)経費支弁者（複数人いる場合は全てについて記入すること。）※任意様式の別紙可</t>
    <rPh sb="3" eb="5">
      <t>ケイヒ</t>
    </rPh>
    <rPh sb="5" eb="7">
      <t>シベン</t>
    </rPh>
    <rPh sb="7" eb="8">
      <t>シャ</t>
    </rPh>
    <rPh sb="9" eb="11">
      <t>フクスウ</t>
    </rPh>
    <rPh sb="11" eb="12">
      <t>ニン</t>
    </rPh>
    <rPh sb="14" eb="16">
      <t>バアイ</t>
    </rPh>
    <rPh sb="17" eb="18">
      <t>スベ</t>
    </rPh>
    <rPh sb="23" eb="25">
      <t>キニュウ</t>
    </rPh>
    <rPh sb="32" eb="34">
      <t>ニンイ</t>
    </rPh>
    <rPh sb="34" eb="36">
      <t>ヨウシキ</t>
    </rPh>
    <rPh sb="37" eb="39">
      <t>ベッシ</t>
    </rPh>
    <rPh sb="39" eb="40">
      <t>カ</t>
    </rPh>
    <phoneticPr fontId="88"/>
  </si>
  <si>
    <r>
      <t>(3)申請人との関係</t>
    </r>
    <r>
      <rPr>
        <sz val="10"/>
        <color theme="1"/>
        <rFont val="ＭＳ Ｐ明朝"/>
        <family val="1"/>
        <charset val="128"/>
      </rPr>
      <t xml:space="preserve"> </t>
    </r>
    <r>
      <rPr>
        <sz val="9"/>
        <color theme="1"/>
        <rFont val="ＭＳ Ｐ明朝"/>
        <family val="1"/>
        <charset val="128"/>
      </rPr>
      <t>（上記(1)で在外経費支弁者負担又は在日経費支弁者負担を選択した場合に記入）</t>
    </r>
    <rPh sb="3" eb="6">
      <t>シンセイニン</t>
    </rPh>
    <rPh sb="8" eb="10">
      <t>カンケイ</t>
    </rPh>
    <rPh sb="18" eb="20">
      <t>ザイガイ</t>
    </rPh>
    <rPh sb="20" eb="22">
      <t>ケイヒ</t>
    </rPh>
    <rPh sb="22" eb="24">
      <t>シベン</t>
    </rPh>
    <rPh sb="24" eb="25">
      <t>シャ</t>
    </rPh>
    <rPh sb="25" eb="27">
      <t>フタン</t>
    </rPh>
    <phoneticPr fontId="88"/>
  </si>
  <si>
    <t>Relationship with the applicant (Check one of the followings when your answer to the question 27(1) is supporter living abroad or Japan)</t>
    <phoneticPr fontId="88"/>
  </si>
  <si>
    <t>(4)奨学金支給機関 （上記(1)で奨学金を選択した場合に記入）※複数選択可</t>
    <rPh sb="3" eb="6">
      <t>ショウガクキン</t>
    </rPh>
    <rPh sb="6" eb="8">
      <t>シキュウ</t>
    </rPh>
    <rPh sb="8" eb="10">
      <t>キカン</t>
    </rPh>
    <rPh sb="12" eb="14">
      <t>ジョウキ</t>
    </rPh>
    <rPh sb="18" eb="21">
      <t>ショウガクキン</t>
    </rPh>
    <rPh sb="22" eb="24">
      <t>センタク</t>
    </rPh>
    <rPh sb="26" eb="28">
      <t>バアイ</t>
    </rPh>
    <rPh sb="29" eb="31">
      <t>キニュウ</t>
    </rPh>
    <rPh sb="33" eb="35">
      <t>フクスウ</t>
    </rPh>
    <rPh sb="35" eb="37">
      <t>センタク</t>
    </rPh>
    <rPh sb="37" eb="38">
      <t>カ</t>
    </rPh>
    <phoneticPr fontId="88"/>
  </si>
  <si>
    <t>Organization which provide scholarship (Check one of the following when the answer to the question 27(1) is scholarship) * multiple answers possible</t>
    <phoneticPr fontId="88"/>
  </si>
  <si>
    <t>29　卒業後の予定</t>
    <rPh sb="3" eb="6">
      <t>ソツギョウゴ</t>
    </rPh>
    <rPh sb="7" eb="9">
      <t>ヨテイ</t>
    </rPh>
    <phoneticPr fontId="88"/>
  </si>
  <si>
    <t>30　本邦における申請人の監護人（通学先が中学校又は小学校の場合に記入）</t>
    <rPh sb="3" eb="5">
      <t>ホンポウ</t>
    </rPh>
    <rPh sb="9" eb="12">
      <t>シンセイニン</t>
    </rPh>
    <rPh sb="13" eb="15">
      <t>カンゴ</t>
    </rPh>
    <rPh sb="15" eb="16">
      <t>ニン</t>
    </rPh>
    <rPh sb="17" eb="19">
      <t>ツウガク</t>
    </rPh>
    <rPh sb="19" eb="20">
      <t>サキ</t>
    </rPh>
    <rPh sb="21" eb="24">
      <t>チュウガッコウ</t>
    </rPh>
    <rPh sb="24" eb="25">
      <t>マタ</t>
    </rPh>
    <rPh sb="26" eb="29">
      <t>ショウガッコウ</t>
    </rPh>
    <rPh sb="30" eb="32">
      <t>バアイ</t>
    </rPh>
    <rPh sb="33" eb="35">
      <t>キニュウ</t>
    </rPh>
    <phoneticPr fontId="88"/>
  </si>
  <si>
    <r>
      <t xml:space="preserve">   Actual guardian in Japan</t>
    </r>
    <r>
      <rPr>
        <sz val="9"/>
        <color theme="1"/>
        <rFont val="ＭＳ Ｐゴシック"/>
        <family val="3"/>
        <charset val="128"/>
      </rPr>
      <t>　</t>
    </r>
    <r>
      <rPr>
        <sz val="9"/>
        <color theme="1"/>
        <rFont val="Arial Narrow"/>
        <family val="2"/>
      </rPr>
      <t>( Fill in the following if the applicant is to study at a junior high school or elementary school )</t>
    </r>
    <phoneticPr fontId="88"/>
  </si>
  <si>
    <t>31　申請人，法定代理人，法第７条の２第２項に規定する代理人</t>
    <phoneticPr fontId="88"/>
  </si>
  <si>
    <t>申請書作成年月日は申請人（代理人）が自署すること。</t>
    <phoneticPr fontId="88"/>
  </si>
  <si>
    <t>The date of preparation of the application form must be written by the applicant (representative).</t>
    <phoneticPr fontId="88"/>
  </si>
  <si>
    <t>□</t>
    <phoneticPr fontId="34"/>
  </si>
  <si>
    <t>18　過去の在留資格認定証明書交付申請歴</t>
    <rPh sb="3" eb="5">
      <t>カコ</t>
    </rPh>
    <rPh sb="6" eb="8">
      <t>ザイリュウ</t>
    </rPh>
    <rPh sb="8" eb="10">
      <t>シカク</t>
    </rPh>
    <rPh sb="10" eb="12">
      <t>ニンテイ</t>
    </rPh>
    <rPh sb="12" eb="15">
      <t>ショウメイショ</t>
    </rPh>
    <rPh sb="15" eb="17">
      <t>コウフ</t>
    </rPh>
    <rPh sb="17" eb="19">
      <t>シンセイ</t>
    </rPh>
    <rPh sb="19" eb="20">
      <t>レキ</t>
    </rPh>
    <phoneticPr fontId="88"/>
  </si>
  <si>
    <t xml:space="preserve">   Past history of applying for a certificate of eligibility</t>
    <phoneticPr fontId="88"/>
  </si>
  <si>
    <t>(Fill in the followings when the answer is "Yes")</t>
    <phoneticPr fontId="34"/>
  </si>
  <si>
    <t>（うち不交付となった回数）</t>
    <rPh sb="3" eb="6">
      <t>フコウフ</t>
    </rPh>
    <rPh sb="10" eb="12">
      <t>カイスウ</t>
    </rPh>
    <phoneticPr fontId="88"/>
  </si>
  <si>
    <t>(Of these applications,the number of times of non-issuance)</t>
    <phoneticPr fontId="34"/>
  </si>
  <si>
    <t>19　犯罪を理由とする処分を受けたことの有無 （日本国外におけるものを含む。）※交通違反等による処分を含む。</t>
    <rPh sb="3" eb="5">
      <t>ハンザイ</t>
    </rPh>
    <rPh sb="6" eb="8">
      <t>リユウ</t>
    </rPh>
    <rPh sb="11" eb="13">
      <t>ショブン</t>
    </rPh>
    <rPh sb="14" eb="15">
      <t>ウ</t>
    </rPh>
    <rPh sb="20" eb="22">
      <t>ウム</t>
    </rPh>
    <rPh sb="24" eb="26">
      <t>ニホン</t>
    </rPh>
    <rPh sb="26" eb="28">
      <t>コクガイ</t>
    </rPh>
    <rPh sb="35" eb="36">
      <t>フク</t>
    </rPh>
    <rPh sb="40" eb="44">
      <t>コウツウイハン</t>
    </rPh>
    <rPh sb="44" eb="45">
      <t>ナド</t>
    </rPh>
    <rPh sb="48" eb="50">
      <t>ショブン</t>
    </rPh>
    <rPh sb="51" eb="52">
      <t>フク</t>
    </rPh>
    <phoneticPr fontId="88"/>
  </si>
  <si>
    <t>Criminal record (in Japan / overseas)※Including dispositions due to traffic violations,etc.</t>
    <phoneticPr fontId="88"/>
  </si>
  <si>
    <t>20　退去強制又は出国命令による出国の有無</t>
    <rPh sb="3" eb="5">
      <t>タイキョ</t>
    </rPh>
    <rPh sb="5" eb="7">
      <t>キョウセイ</t>
    </rPh>
    <rPh sb="7" eb="8">
      <t>マタ</t>
    </rPh>
    <rPh sb="9" eb="11">
      <t>シュッコク</t>
    </rPh>
    <rPh sb="11" eb="13">
      <t>メイレイ</t>
    </rPh>
    <rPh sb="16" eb="18">
      <t>シュッコク</t>
    </rPh>
    <rPh sb="19" eb="21">
      <t>ウム</t>
    </rPh>
    <phoneticPr fontId="88"/>
  </si>
  <si>
    <t>21　在日親族（父・母・配偶者・子・兄弟姉妹・祖父母・叔(伯)父・叔(伯)母など）及び同居者</t>
    <rPh sb="3" eb="5">
      <t>ザイニチ</t>
    </rPh>
    <rPh sb="5" eb="7">
      <t>シンゾク</t>
    </rPh>
    <rPh sb="8" eb="9">
      <t>チチ</t>
    </rPh>
    <rPh sb="10" eb="11">
      <t>ハハ</t>
    </rPh>
    <rPh sb="12" eb="15">
      <t>ハイグウシャ</t>
    </rPh>
    <rPh sb="16" eb="17">
      <t>コ</t>
    </rPh>
    <rPh sb="18" eb="20">
      <t>キョウダイ</t>
    </rPh>
    <rPh sb="20" eb="22">
      <t>シマイ</t>
    </rPh>
    <rPh sb="23" eb="26">
      <t>ソフボ</t>
    </rPh>
    <rPh sb="27" eb="28">
      <t>シュク</t>
    </rPh>
    <rPh sb="29" eb="30">
      <t>ハク</t>
    </rPh>
    <rPh sb="31" eb="32">
      <t>チチ</t>
    </rPh>
    <rPh sb="33" eb="34">
      <t>シュク</t>
    </rPh>
    <rPh sb="35" eb="36">
      <t>ハク</t>
    </rPh>
    <rPh sb="37" eb="38">
      <t>ハハ</t>
    </rPh>
    <rPh sb="41" eb="42">
      <t>オヨ</t>
    </rPh>
    <rPh sb="43" eb="46">
      <t>ドウキョシャ</t>
    </rPh>
    <phoneticPr fontId="88"/>
  </si>
  <si>
    <t xml:space="preserve">   Family in Japan (father, mother, spouse, children,siblings,grandparents,uncle,aunt or others) and cohabitants</t>
    <phoneticPr fontId="88"/>
  </si>
  <si>
    <r>
      <rPr>
        <sz val="8"/>
        <color rgb="FF000000"/>
        <rFont val="ＭＳ Ｐ明朝"/>
        <family val="3"/>
        <charset val="128"/>
      </rPr>
      <t xml:space="preserve">3について，有効な旅券を所持する場合は，旅券の身分事項ページのとおりに記載してください。
</t>
    </r>
    <r>
      <rPr>
        <sz val="8"/>
        <color rgb="FF000000"/>
        <rFont val="Arial Narrow"/>
        <family val="2"/>
      </rPr>
      <t>Regarding item 3, if you possess your valid passport, please fill in your name as shown in the passport.</t>
    </r>
    <r>
      <rPr>
        <sz val="8"/>
        <color rgb="FF000000"/>
        <rFont val="ＭＳ Ｐ明朝"/>
        <family val="3"/>
        <charset val="128"/>
      </rPr>
      <t xml:space="preserve">
21については，記載欄が不足する場合は別紙に記入して添付すること。なお,「研修」，「技能実習」に係る申請の場合は，「在日親族」のみ記載してください。
</t>
    </r>
    <r>
      <rPr>
        <sz val="8"/>
        <color theme="1"/>
        <rFont val="Arial Narrow"/>
        <family val="2"/>
      </rPr>
      <t xml:space="preserve">Regarding item 21, if there is not enough space in the given columns to write in all of your family in Japan, fill in and attach a separate sheet. 
In addition, take note that you are only required to fill in your family members in Japan for applications pertaining to </t>
    </r>
    <r>
      <rPr>
        <sz val="8"/>
        <rFont val="ＭＳ Ｐ明朝"/>
        <family val="2"/>
        <charset val="128"/>
      </rPr>
      <t>“</t>
    </r>
    <r>
      <rPr>
        <sz val="8"/>
        <rFont val="Arial Narrow"/>
        <family val="2"/>
      </rPr>
      <t>Trainee</t>
    </r>
    <r>
      <rPr>
        <sz val="8"/>
        <rFont val="ＭＳ Ｐ明朝"/>
        <family val="2"/>
        <charset val="128"/>
      </rPr>
      <t>”</t>
    </r>
    <r>
      <rPr>
        <sz val="8"/>
        <rFont val="Arial Narrow"/>
        <family val="2"/>
      </rPr>
      <t xml:space="preserve"> or </t>
    </r>
    <r>
      <rPr>
        <sz val="8"/>
        <rFont val="ＭＳ Ｐ明朝"/>
        <family val="2"/>
        <charset val="128"/>
      </rPr>
      <t>“</t>
    </r>
    <r>
      <rPr>
        <sz val="8"/>
        <rFont val="Arial Narrow"/>
        <family val="2"/>
      </rPr>
      <t>Technical Intern Training</t>
    </r>
    <r>
      <rPr>
        <sz val="8"/>
        <rFont val="ＭＳ Ｐ明朝"/>
        <family val="2"/>
        <charset val="128"/>
      </rPr>
      <t>”</t>
    </r>
    <r>
      <rPr>
        <sz val="8"/>
        <rFont val="Arial Narrow"/>
        <family val="2"/>
      </rPr>
      <t>.</t>
    </r>
    <rPh sb="6" eb="8">
      <t>ユウコウ</t>
    </rPh>
    <rPh sb="9" eb="11">
      <t>リョケン</t>
    </rPh>
    <rPh sb="12" eb="14">
      <t>ショジ</t>
    </rPh>
    <rPh sb="16" eb="18">
      <t>バアイ</t>
    </rPh>
    <rPh sb="20" eb="22">
      <t>リョケン</t>
    </rPh>
    <rPh sb="23" eb="25">
      <t>ミブン</t>
    </rPh>
    <rPh sb="25" eb="27">
      <t>ジコウ</t>
    </rPh>
    <rPh sb="35" eb="37">
      <t>キサイ</t>
    </rPh>
    <rPh sb="158" eb="160">
      <t>キサイ</t>
    </rPh>
    <rPh sb="160" eb="161">
      <t>ラン</t>
    </rPh>
    <rPh sb="162" eb="164">
      <t>フソク</t>
    </rPh>
    <rPh sb="166" eb="168">
      <t>バアイ</t>
    </rPh>
    <rPh sb="169" eb="171">
      <t>ベッシ</t>
    </rPh>
    <rPh sb="172" eb="174">
      <t>キニュウ</t>
    </rPh>
    <rPh sb="176" eb="178">
      <t>テンプ</t>
    </rPh>
    <rPh sb="187" eb="189">
      <t>ケンシュウ</t>
    </rPh>
    <rPh sb="192" eb="194">
      <t>ギノウ</t>
    </rPh>
    <rPh sb="194" eb="196">
      <t>ジッシュウ</t>
    </rPh>
    <rPh sb="198" eb="199">
      <t>カカ</t>
    </rPh>
    <rPh sb="200" eb="202">
      <t>シンセイ</t>
    </rPh>
    <rPh sb="203" eb="205">
      <t>バアイ</t>
    </rPh>
    <phoneticPr fontId="88"/>
  </si>
  <si>
    <t>Note : Please fill in forms required for application. (See notes on reverse side.)</t>
    <phoneticPr fontId="88"/>
  </si>
  <si>
    <t>（注） 裏面参照の上，申請に必要な書類を作成して下さい。</t>
    <rPh sb="1" eb="2">
      <t>チュウ</t>
    </rPh>
    <rPh sb="4" eb="6">
      <t>リメン</t>
    </rPh>
    <rPh sb="6" eb="8">
      <t>サンショウ</t>
    </rPh>
    <rPh sb="9" eb="10">
      <t>ウエ</t>
    </rPh>
    <rPh sb="11" eb="13">
      <t>シンセイ</t>
    </rPh>
    <rPh sb="14" eb="16">
      <t>ヒツヨウ</t>
    </rPh>
    <rPh sb="17" eb="19">
      <t>ショルイ</t>
    </rPh>
    <rPh sb="20" eb="22">
      <t>サクセイ</t>
    </rPh>
    <rPh sb="24" eb="25">
      <t>クダ</t>
    </rPh>
    <phoneticPr fontId="88"/>
  </si>
  <si>
    <t>（注） 申請書に事実に反する記載をしたことが判明した場合には，不利益な扱いを受けることがあります。</t>
    <rPh sb="1" eb="2">
      <t>チュウ</t>
    </rPh>
    <rPh sb="4" eb="7">
      <t>シンセイショ</t>
    </rPh>
    <rPh sb="8" eb="10">
      <t>ジジツ</t>
    </rPh>
    <rPh sb="11" eb="12">
      <t>ハン</t>
    </rPh>
    <rPh sb="14" eb="16">
      <t>キサイ</t>
    </rPh>
    <rPh sb="22" eb="24">
      <t>ハンメイ</t>
    </rPh>
    <rPh sb="26" eb="28">
      <t>バアイ</t>
    </rPh>
    <rPh sb="31" eb="34">
      <t>フリエキ</t>
    </rPh>
    <rPh sb="35" eb="36">
      <t>アツカ</t>
    </rPh>
    <rPh sb="38" eb="39">
      <t>ウ</t>
    </rPh>
    <phoneticPr fontId="88"/>
  </si>
  <si>
    <t>Note : In case of to be found that you have misrepresented the facts in an application, you will be unfavorably treated in the process.</t>
    <phoneticPr fontId="88"/>
  </si>
  <si>
    <r>
      <t>★履历、留学理由、经费支付书等表格原件
（</t>
    </r>
    <r>
      <rPr>
        <b/>
        <sz val="9"/>
        <color indexed="10"/>
        <rFont val="宋体"/>
        <family val="3"/>
        <charset val="134"/>
      </rPr>
      <t>电子Excel表格必须提供</t>
    </r>
    <r>
      <rPr>
        <sz val="9"/>
        <color indexed="8"/>
        <rFont val="宋体"/>
        <family val="3"/>
        <charset val="134"/>
      </rPr>
      <t>）</t>
    </r>
    <phoneticPr fontId="1"/>
  </si>
  <si>
    <r>
      <rPr>
        <b/>
        <sz val="9"/>
        <rFont val="宋体"/>
        <family val="3"/>
        <charset val="134"/>
      </rPr>
      <t>★</t>
    </r>
    <r>
      <rPr>
        <sz val="9"/>
        <rFont val="宋体"/>
        <family val="3"/>
        <charset val="134"/>
      </rPr>
      <t>在读者</t>
    </r>
    <r>
      <rPr>
        <sz val="9"/>
        <color indexed="8"/>
        <rFont val="宋体"/>
        <family val="3"/>
        <charset val="134"/>
      </rPr>
      <t>需要提供</t>
    </r>
    <r>
      <rPr>
        <sz val="9"/>
        <color rgb="FFFF0000"/>
        <rFont val="宋体"/>
        <family val="3"/>
        <charset val="134"/>
      </rPr>
      <t>在学证明或预定毕业证明</t>
    </r>
    <r>
      <rPr>
        <sz val="9"/>
        <color theme="1"/>
        <rFont val="宋体"/>
        <family val="3"/>
        <charset val="134"/>
      </rPr>
      <t>原件</t>
    </r>
    <phoneticPr fontId="1"/>
  </si>
  <si>
    <t>最终学历成绩单及在学成绩单原件</t>
    <phoneticPr fontId="1"/>
  </si>
  <si>
    <r>
      <t>申请人在职证明原件
(</t>
    </r>
    <r>
      <rPr>
        <b/>
        <sz val="9"/>
        <color indexed="10"/>
        <rFont val="宋体"/>
        <family val="3"/>
        <charset val="134"/>
      </rPr>
      <t>退职不需要提供证明</t>
    </r>
    <r>
      <rPr>
        <sz val="9"/>
        <color indexed="8"/>
        <rFont val="宋体"/>
        <family val="3"/>
        <charset val="134"/>
      </rPr>
      <t>)</t>
    </r>
    <phoneticPr fontId="1"/>
  </si>
  <si>
    <r>
      <t xml:space="preserve">日语学时证明原件
</t>
    </r>
    <r>
      <rPr>
        <sz val="9"/>
        <color indexed="8"/>
        <rFont val="宋体"/>
        <family val="3"/>
        <charset val="134"/>
      </rPr>
      <t>（学时证明上</t>
    </r>
    <r>
      <rPr>
        <sz val="9"/>
        <color rgb="FFFF0000"/>
        <rFont val="宋体"/>
        <family val="3"/>
        <charset val="134"/>
      </rPr>
      <t>必须记载学习时间数</t>
    </r>
    <r>
      <rPr>
        <sz val="9"/>
        <color indexed="8"/>
        <rFont val="宋体"/>
        <family val="3"/>
        <charset val="134"/>
      </rPr>
      <t>）</t>
    </r>
    <phoneticPr fontId="1"/>
  </si>
  <si>
    <r>
      <t>日语能力相关证明复印件，要求至少取得</t>
    </r>
    <r>
      <rPr>
        <b/>
        <sz val="9"/>
        <color indexed="10"/>
        <rFont val="宋体"/>
        <family val="3"/>
        <charset val="134"/>
      </rPr>
      <t>N5级别合格证书</t>
    </r>
    <r>
      <rPr>
        <sz val="9"/>
        <color indexed="8"/>
        <rFont val="宋体"/>
        <family val="3"/>
        <charset val="134"/>
      </rPr>
      <t>（</t>
    </r>
    <r>
      <rPr>
        <sz val="9"/>
        <rFont val="宋体"/>
        <family val="3"/>
        <charset val="134"/>
      </rPr>
      <t>有合格证者只需要提供</t>
    </r>
    <r>
      <rPr>
        <b/>
        <sz val="9"/>
        <color indexed="10"/>
        <rFont val="宋体"/>
        <family val="3"/>
        <charset val="134"/>
      </rPr>
      <t>合格证复印件</t>
    </r>
    <r>
      <rPr>
        <sz val="9"/>
        <color indexed="8"/>
        <rFont val="宋体"/>
        <family val="3"/>
        <charset val="134"/>
      </rPr>
      <t>，不需要提供学时证明）</t>
    </r>
    <phoneticPr fontId="1"/>
  </si>
  <si>
    <r>
      <t>担保人的在职、收入及纳税证明原件
（提供</t>
    </r>
    <r>
      <rPr>
        <b/>
        <sz val="9"/>
        <color rgb="FFFF0000"/>
        <rFont val="宋体"/>
        <family val="3"/>
        <charset val="134"/>
      </rPr>
      <t>3年</t>
    </r>
    <r>
      <rPr>
        <sz val="9"/>
        <color theme="1"/>
        <rFont val="宋体"/>
        <family val="3"/>
        <charset val="134"/>
      </rPr>
      <t>的收入及纳税金额）</t>
    </r>
    <phoneticPr fontId="1"/>
  </si>
  <si>
    <r>
      <rPr>
        <b/>
        <sz val="9"/>
        <color rgb="FFFF0000"/>
        <rFont val="宋体"/>
        <family val="3"/>
        <charset val="134"/>
      </rPr>
      <t>中英双语</t>
    </r>
    <r>
      <rPr>
        <sz val="9"/>
        <color theme="1"/>
        <rFont val="宋体"/>
        <family val="3"/>
        <charset val="134"/>
      </rPr>
      <t>亲属关系公证书原件
（个别地区可在线办理公证，</t>
    </r>
    <r>
      <rPr>
        <sz val="9"/>
        <rFont val="宋体"/>
        <family val="3"/>
        <charset val="134"/>
      </rPr>
      <t>公证书中务必</t>
    </r>
    <r>
      <rPr>
        <sz val="9"/>
        <color indexed="8"/>
        <rFont val="宋体"/>
        <family val="3"/>
        <charset val="134"/>
      </rPr>
      <t>体现</t>
    </r>
    <r>
      <rPr>
        <b/>
        <sz val="9"/>
        <color indexed="10"/>
        <rFont val="宋体"/>
        <family val="3"/>
        <charset val="134"/>
      </rPr>
      <t>户口簿地址</t>
    </r>
    <r>
      <rPr>
        <sz val="9"/>
        <color indexed="8"/>
        <rFont val="宋体"/>
        <family val="3"/>
        <charset val="134"/>
      </rPr>
      <t>）</t>
    </r>
    <phoneticPr fontId="1"/>
  </si>
  <si>
    <t>担保人名义存单或对应存款证明的银行卡复印件（银行卡背面要求持卡人签字）</t>
    <phoneticPr fontId="1"/>
  </si>
  <si>
    <t>　　年　月　日</t>
    <phoneticPr fontId="34"/>
  </si>
  <si>
    <t>学校确认日期：</t>
    <phoneticPr fontId="34"/>
  </si>
  <si>
    <t>学校担当签字：</t>
    <phoneticPr fontId="34"/>
  </si>
  <si>
    <t>住所</t>
    <phoneticPr fontId="34"/>
  </si>
  <si>
    <t>最终学历</t>
    <phoneticPr fontId="34"/>
  </si>
  <si>
    <r>
      <rPr>
        <b/>
        <sz val="8"/>
        <color indexed="10"/>
        <rFont val="宋体"/>
        <family val="3"/>
        <charset val="134"/>
      </rPr>
      <t>提交入管日期前三个月内新拍</t>
    </r>
    <r>
      <rPr>
        <sz val="8"/>
        <color indexed="8"/>
        <rFont val="宋体"/>
        <family val="3"/>
        <charset val="134"/>
      </rPr>
      <t>的彩色齐肩证件相片，</t>
    </r>
    <r>
      <rPr>
        <b/>
        <sz val="8"/>
        <color indexed="10"/>
        <rFont val="宋体"/>
        <family val="3"/>
        <charset val="134"/>
      </rPr>
      <t>旧照片禁止使用</t>
    </r>
    <phoneticPr fontId="1"/>
  </si>
  <si>
    <r>
      <t>请摊开后按</t>
    </r>
    <r>
      <rPr>
        <b/>
        <sz val="8"/>
        <color indexed="10"/>
        <rFont val="宋体"/>
        <family val="3"/>
        <charset val="134"/>
      </rPr>
      <t>竖方向</t>
    </r>
    <r>
      <rPr>
        <sz val="8"/>
        <color indexed="8"/>
        <rFont val="宋体"/>
        <family val="3"/>
        <charset val="134"/>
      </rPr>
      <t>放置于A4纸张</t>
    </r>
    <r>
      <rPr>
        <b/>
        <sz val="8"/>
        <color indexed="10"/>
        <rFont val="宋体"/>
        <family val="3"/>
        <charset val="134"/>
      </rPr>
      <t>正中间位置</t>
    </r>
    <r>
      <rPr>
        <sz val="8"/>
        <rFont val="宋体"/>
        <family val="3"/>
        <charset val="134"/>
      </rPr>
      <t>单独复印1张</t>
    </r>
    <phoneticPr fontId="1"/>
  </si>
  <si>
    <r>
      <t>贴有</t>
    </r>
    <r>
      <rPr>
        <b/>
        <sz val="8"/>
        <color indexed="10"/>
        <rFont val="宋体"/>
        <family val="3"/>
        <charset val="134"/>
      </rPr>
      <t>「上陆许可」</t>
    </r>
    <r>
      <rPr>
        <sz val="8"/>
        <color indexed="8"/>
        <rFont val="宋体"/>
        <family val="3"/>
        <charset val="134"/>
      </rPr>
      <t>纸张及盖有</t>
    </r>
    <r>
      <rPr>
        <b/>
        <sz val="8"/>
        <color indexed="10"/>
        <rFont val="宋体"/>
        <family val="3"/>
        <charset val="134"/>
      </rPr>
      <t>蓝色「出国」</t>
    </r>
    <r>
      <rPr>
        <sz val="8"/>
        <color indexed="8"/>
        <rFont val="宋体"/>
        <family val="3"/>
        <charset val="134"/>
      </rPr>
      <t>印章的护照页面全部复印</t>
    </r>
    <r>
      <rPr>
        <sz val="8"/>
        <color theme="1"/>
        <rFont val="宋体"/>
        <family val="3"/>
        <charset val="134"/>
      </rPr>
      <t>。如果是使用无人通道出入境日本且机票信息无法确认情况下，可登录支付宝后搜索“移民局”，登录自己个人证件后即可查询自己所有出入境记录，同时申请相应出入境记录的PDF文档。</t>
    </r>
    <phoneticPr fontId="1"/>
  </si>
  <si>
    <r>
      <t>1)表格签字即可
2)留学理由、经费支付书简单填写即可，留学理由书当中的</t>
    </r>
    <r>
      <rPr>
        <b/>
        <sz val="8"/>
        <color rgb="FFFF0000"/>
        <rFont val="宋体"/>
        <family val="3"/>
        <charset val="134"/>
      </rPr>
      <t>升学院校信息必须填写
3)毕业超过五年申请者，留学理由书必须详细填写学习日语理由、留学日本理由及来日后的升学详细信息，充分表达出留学日本的意欲</t>
    </r>
    <phoneticPr fontId="1"/>
  </si>
  <si>
    <r>
      <t>1) 由毕业学校开具的</t>
    </r>
    <r>
      <rPr>
        <b/>
        <sz val="8"/>
        <color indexed="10"/>
        <rFont val="宋体"/>
        <family val="3"/>
        <charset val="134"/>
      </rPr>
      <t>三个月内</t>
    </r>
    <r>
      <rPr>
        <sz val="8"/>
        <color indexed="8"/>
        <rFont val="宋体"/>
        <family val="3"/>
        <charset val="134"/>
      </rPr>
      <t>日期的</t>
    </r>
    <r>
      <rPr>
        <b/>
        <sz val="8"/>
        <color indexed="10"/>
        <rFont val="宋体"/>
        <family val="3"/>
        <charset val="134"/>
      </rPr>
      <t>全学年</t>
    </r>
    <r>
      <rPr>
        <sz val="8"/>
        <color indexed="8"/>
        <rFont val="宋体"/>
        <family val="3"/>
        <charset val="134"/>
      </rPr>
      <t>成绩单
2) 在学者需要提供</t>
    </r>
    <r>
      <rPr>
        <b/>
        <sz val="8"/>
        <color rgb="FFFF0000"/>
        <rFont val="宋体"/>
        <family val="3"/>
        <charset val="134"/>
      </rPr>
      <t>前学历的成绩单</t>
    </r>
    <r>
      <rPr>
        <sz val="8"/>
        <color indexed="8"/>
        <rFont val="宋体"/>
        <family val="3"/>
        <charset val="134"/>
      </rPr>
      <t>，如大学在读、休学或退学学生除开具</t>
    </r>
    <r>
      <rPr>
        <b/>
        <sz val="8"/>
        <color indexed="10"/>
        <rFont val="宋体"/>
        <family val="3"/>
        <charset val="134"/>
      </rPr>
      <t>大学成绩单</t>
    </r>
    <r>
      <rPr>
        <sz val="8"/>
        <color indexed="8"/>
        <rFont val="宋体"/>
        <family val="3"/>
        <charset val="134"/>
      </rPr>
      <t>外，同时开具</t>
    </r>
    <r>
      <rPr>
        <b/>
        <sz val="8"/>
        <color indexed="10"/>
        <rFont val="宋体"/>
        <family val="3"/>
        <charset val="134"/>
      </rPr>
      <t>高中三年成绩单</t>
    </r>
    <r>
      <rPr>
        <sz val="8"/>
        <color indexed="8"/>
        <rFont val="宋体"/>
        <family val="3"/>
        <charset val="134"/>
      </rPr>
      <t xml:space="preserve">
3) 成绩单上无日期情况，最好在成绩单正面空白位置让</t>
    </r>
    <r>
      <rPr>
        <b/>
        <sz val="8"/>
        <color indexed="10"/>
        <rFont val="宋体"/>
        <family val="3"/>
        <charset val="134"/>
      </rPr>
      <t>经办人签字并手写开具日期</t>
    </r>
    <phoneticPr fontId="1"/>
  </si>
  <si>
    <r>
      <t xml:space="preserve"> 申请人毕业</t>
    </r>
    <r>
      <rPr>
        <b/>
        <sz val="8"/>
        <color indexed="10"/>
        <rFont val="宋体"/>
        <family val="3"/>
        <charset val="134"/>
      </rPr>
      <t>超过一年</t>
    </r>
    <r>
      <rPr>
        <sz val="8"/>
        <color indexed="8"/>
        <rFont val="宋体"/>
        <family val="3"/>
        <charset val="134"/>
      </rPr>
      <t>以上，需要提供</t>
    </r>
    <r>
      <rPr>
        <b/>
        <sz val="8"/>
        <color indexed="10"/>
        <rFont val="宋体"/>
        <family val="3"/>
        <charset val="134"/>
      </rPr>
      <t>工作经历</t>
    </r>
    <r>
      <rPr>
        <sz val="8"/>
        <color indexed="8"/>
        <rFont val="宋体"/>
        <family val="3"/>
        <charset val="134"/>
      </rPr>
      <t xml:space="preserve">
1）在职者需要提供公司的在职证明(公司在异地者需要提供一个异地的</t>
    </r>
    <r>
      <rPr>
        <b/>
        <sz val="8"/>
        <color indexed="10"/>
        <rFont val="宋体"/>
        <family val="3"/>
        <charset val="134"/>
      </rPr>
      <t>暂住地址</t>
    </r>
    <r>
      <rPr>
        <sz val="8"/>
        <color indexed="8"/>
        <rFont val="宋体"/>
        <family val="3"/>
        <charset val="134"/>
      </rPr>
      <t>)
2）退职者只需要履历书中填写曾任职公司的名称、地址、入职年月和退职年月，</t>
    </r>
    <r>
      <rPr>
        <b/>
        <sz val="8"/>
        <color indexed="10"/>
        <rFont val="宋体"/>
        <family val="3"/>
        <charset val="134"/>
      </rPr>
      <t>不需要开退职证明</t>
    </r>
    <phoneticPr fontId="1"/>
  </si>
  <si>
    <r>
      <t>1) 未取得合格证书者，需开具学习</t>
    </r>
    <r>
      <rPr>
        <b/>
        <sz val="8"/>
        <color indexed="10"/>
        <rFont val="宋体"/>
        <family val="3"/>
        <charset val="134"/>
      </rPr>
      <t>150小时</t>
    </r>
    <r>
      <rPr>
        <sz val="8"/>
        <color indexed="8"/>
        <rFont val="宋体"/>
        <family val="3"/>
        <charset val="134"/>
      </rPr>
      <t>以上的日语学时证明
2) 根据实际情况开具</t>
    </r>
    <r>
      <rPr>
        <b/>
        <sz val="8"/>
        <color indexed="10"/>
        <rFont val="宋体"/>
        <family val="3"/>
        <charset val="134"/>
      </rPr>
      <t>夜间</t>
    </r>
    <r>
      <rPr>
        <sz val="8"/>
        <rFont val="宋体"/>
        <family val="3"/>
        <charset val="134"/>
      </rPr>
      <t>或</t>
    </r>
    <r>
      <rPr>
        <b/>
        <sz val="8"/>
        <color indexed="10"/>
        <rFont val="宋体"/>
        <family val="3"/>
        <charset val="134"/>
      </rPr>
      <t>周末</t>
    </r>
    <r>
      <rPr>
        <sz val="8"/>
        <rFont val="宋体"/>
        <family val="3"/>
        <charset val="134"/>
      </rPr>
      <t>或</t>
    </r>
    <r>
      <rPr>
        <b/>
        <sz val="8"/>
        <color indexed="10"/>
        <rFont val="宋体"/>
        <family val="3"/>
        <charset val="134"/>
      </rPr>
      <t>暑假</t>
    </r>
    <r>
      <rPr>
        <sz val="8"/>
        <color indexed="8"/>
        <rFont val="宋体"/>
        <family val="3"/>
        <charset val="134"/>
      </rPr>
      <t>课程</t>
    </r>
    <phoneticPr fontId="1"/>
  </si>
  <si>
    <r>
      <rPr>
        <sz val="8"/>
        <color indexed="8"/>
        <rFont val="宋体"/>
        <family val="3"/>
        <charset val="134"/>
      </rPr>
      <t>参加JLPT、J.TEST、NAT等日语考试者，需提供合格证书或者准考证的</t>
    </r>
    <r>
      <rPr>
        <b/>
        <sz val="8"/>
        <color indexed="10"/>
        <rFont val="宋体"/>
        <family val="3"/>
        <charset val="134"/>
      </rPr>
      <t xml:space="preserve">复印件
</t>
    </r>
    <r>
      <rPr>
        <sz val="8"/>
        <rFont val="宋体"/>
        <family val="3"/>
        <charset val="134"/>
      </rPr>
      <t>JLPT：</t>
    </r>
    <r>
      <rPr>
        <u/>
        <sz val="8"/>
        <rFont val="宋体"/>
        <family val="3"/>
        <charset val="134"/>
      </rPr>
      <t xml:space="preserve">       </t>
    </r>
    <r>
      <rPr>
        <sz val="8"/>
        <rFont val="宋体"/>
        <family val="3"/>
        <charset val="134"/>
      </rPr>
      <t>年</t>
    </r>
    <r>
      <rPr>
        <u/>
        <sz val="8"/>
        <rFont val="宋体"/>
        <family val="3"/>
        <charset val="134"/>
      </rPr>
      <t xml:space="preserve">   </t>
    </r>
    <r>
      <rPr>
        <sz val="8"/>
        <rFont val="宋体"/>
        <family val="3"/>
        <charset val="134"/>
      </rPr>
      <t>月</t>
    </r>
    <r>
      <rPr>
        <u/>
        <sz val="8"/>
        <rFont val="宋体"/>
        <family val="3"/>
        <charset val="134"/>
      </rPr>
      <t xml:space="preserve">     </t>
    </r>
    <r>
      <rPr>
        <sz val="8"/>
        <rFont val="宋体"/>
        <family val="3"/>
        <charset val="134"/>
      </rPr>
      <t>级</t>
    </r>
    <r>
      <rPr>
        <u/>
        <sz val="8"/>
        <rFont val="宋体"/>
        <family val="3"/>
        <charset val="134"/>
      </rPr>
      <t xml:space="preserve">      </t>
    </r>
    <r>
      <rPr>
        <sz val="8"/>
        <rFont val="宋体"/>
        <family val="3"/>
        <charset val="134"/>
      </rPr>
      <t>分
J.TEST：</t>
    </r>
    <r>
      <rPr>
        <u/>
        <sz val="8"/>
        <rFont val="宋体"/>
        <family val="3"/>
        <charset val="134"/>
      </rPr>
      <t xml:space="preserve">        </t>
    </r>
    <r>
      <rPr>
        <sz val="8"/>
        <rFont val="宋体"/>
        <family val="3"/>
        <charset val="134"/>
      </rPr>
      <t>年</t>
    </r>
    <r>
      <rPr>
        <u/>
        <sz val="8"/>
        <rFont val="宋体"/>
        <family val="3"/>
        <charset val="134"/>
      </rPr>
      <t xml:space="preserve">    </t>
    </r>
    <r>
      <rPr>
        <sz val="8"/>
        <rFont val="宋体"/>
        <family val="3"/>
        <charset val="134"/>
      </rPr>
      <t>月</t>
    </r>
    <r>
      <rPr>
        <u/>
        <sz val="8"/>
        <rFont val="宋体"/>
        <family val="3"/>
        <charset val="134"/>
      </rPr>
      <t xml:space="preserve">     </t>
    </r>
    <r>
      <rPr>
        <sz val="8"/>
        <rFont val="宋体"/>
        <family val="3"/>
        <charset val="134"/>
      </rPr>
      <t>级</t>
    </r>
    <r>
      <rPr>
        <u/>
        <sz val="8"/>
        <rFont val="宋体"/>
        <family val="3"/>
        <charset val="134"/>
      </rPr>
      <t xml:space="preserve">      </t>
    </r>
    <r>
      <rPr>
        <sz val="8"/>
        <rFont val="宋体"/>
        <family val="3"/>
        <charset val="134"/>
      </rPr>
      <t>分
NAT-TEST：</t>
    </r>
    <r>
      <rPr>
        <u/>
        <sz val="8"/>
        <rFont val="宋体"/>
        <family val="3"/>
        <charset val="134"/>
      </rPr>
      <t xml:space="preserve">       </t>
    </r>
    <r>
      <rPr>
        <sz val="8"/>
        <rFont val="宋体"/>
        <family val="3"/>
        <charset val="134"/>
      </rPr>
      <t>年</t>
    </r>
    <r>
      <rPr>
        <u/>
        <sz val="8"/>
        <rFont val="宋体"/>
        <family val="3"/>
        <charset val="134"/>
      </rPr>
      <t xml:space="preserve">     </t>
    </r>
    <r>
      <rPr>
        <sz val="8"/>
        <rFont val="宋体"/>
        <family val="3"/>
        <charset val="134"/>
      </rPr>
      <t>月</t>
    </r>
    <r>
      <rPr>
        <u/>
        <sz val="8"/>
        <rFont val="宋体"/>
        <family val="3"/>
        <charset val="134"/>
      </rPr>
      <t xml:space="preserve">     </t>
    </r>
    <r>
      <rPr>
        <sz val="8"/>
        <rFont val="宋体"/>
        <family val="3"/>
        <charset val="134"/>
      </rPr>
      <t>级</t>
    </r>
    <r>
      <rPr>
        <u/>
        <sz val="8"/>
        <rFont val="宋体"/>
        <family val="3"/>
        <charset val="134"/>
      </rPr>
      <t xml:space="preserve">      </t>
    </r>
    <r>
      <rPr>
        <sz val="8"/>
        <rFont val="宋体"/>
        <family val="3"/>
        <charset val="134"/>
      </rPr>
      <t>分</t>
    </r>
    <phoneticPr fontId="1"/>
  </si>
  <si>
    <r>
      <t>1) 记载申请人与担保人的姓名、性别、出生年月日、</t>
    </r>
    <r>
      <rPr>
        <b/>
        <sz val="8"/>
        <color indexed="10"/>
        <rFont val="宋体"/>
        <family val="3"/>
        <charset val="134"/>
      </rPr>
      <t>详细地址</t>
    </r>
    <r>
      <rPr>
        <sz val="8"/>
        <color indexed="8"/>
        <rFont val="宋体"/>
        <family val="3"/>
        <charset val="134"/>
      </rPr>
      <t>及两者之间的关系
2) 地址要与户口簿首页上的</t>
    </r>
    <r>
      <rPr>
        <b/>
        <sz val="8"/>
        <color indexed="10"/>
        <rFont val="宋体"/>
        <family val="3"/>
        <charset val="134"/>
      </rPr>
      <t>地址一致</t>
    </r>
    <r>
      <rPr>
        <sz val="8"/>
        <color indexed="8"/>
        <rFont val="宋体"/>
        <family val="3"/>
        <charset val="134"/>
      </rPr>
      <t xml:space="preserve">（不以身份证地址为准）
3) </t>
    </r>
    <r>
      <rPr>
        <sz val="8"/>
        <rFont val="宋体"/>
        <family val="3"/>
        <charset val="134"/>
      </rPr>
      <t>统一</t>
    </r>
    <r>
      <rPr>
        <sz val="8"/>
        <color indexed="8"/>
        <rFont val="宋体"/>
        <family val="3"/>
        <charset val="134"/>
      </rPr>
      <t>办理</t>
    </r>
    <r>
      <rPr>
        <b/>
        <sz val="8"/>
        <color indexed="10"/>
        <rFont val="宋体"/>
        <family val="3"/>
        <charset val="134"/>
      </rPr>
      <t>中、英双语</t>
    </r>
    <r>
      <rPr>
        <sz val="8"/>
        <color indexed="8"/>
        <rFont val="宋体"/>
        <family val="3"/>
        <charset val="134"/>
      </rPr>
      <t>亲属关系公证，</t>
    </r>
    <r>
      <rPr>
        <b/>
        <sz val="8"/>
        <color rgb="FFFF0000"/>
        <rFont val="宋体"/>
        <family val="3"/>
        <charset val="134"/>
      </rPr>
      <t>不需要日语</t>
    </r>
    <r>
      <rPr>
        <sz val="8"/>
        <color indexed="8"/>
        <rFont val="宋体"/>
        <family val="3"/>
        <charset val="134"/>
      </rPr>
      <t>版本</t>
    </r>
    <phoneticPr fontId="1"/>
  </si>
  <si>
    <r>
      <t>1) 存款金额</t>
    </r>
    <r>
      <rPr>
        <b/>
        <sz val="8"/>
        <color indexed="10"/>
        <rFont val="宋体"/>
        <family val="3"/>
        <charset val="134"/>
      </rPr>
      <t>20万元定期至少3个月</t>
    </r>
    <r>
      <rPr>
        <sz val="8"/>
        <color indexed="8"/>
        <rFont val="宋体"/>
        <family val="3"/>
        <charset val="134"/>
      </rPr>
      <t>（存款到期日必须在递交材料的日期至少一个月之后），存款证明办理地点要求是</t>
    </r>
    <r>
      <rPr>
        <b/>
        <sz val="8"/>
        <color indexed="10"/>
        <rFont val="宋体"/>
        <family val="3"/>
        <charset val="134"/>
      </rPr>
      <t xml:space="preserve">工作单位市区的银行
</t>
    </r>
    <r>
      <rPr>
        <sz val="8"/>
        <rFont val="宋体"/>
        <family val="3"/>
        <charset val="134"/>
      </rPr>
      <t>2) 确认存款证明中的</t>
    </r>
    <r>
      <rPr>
        <b/>
        <sz val="8"/>
        <color rgb="FFFF0000"/>
        <rFont val="宋体"/>
        <family val="3"/>
        <charset val="134"/>
      </rPr>
      <t>姓名拼音务必正确</t>
    </r>
    <phoneticPr fontId="1"/>
  </si>
  <si>
    <r>
      <t>1) 使用工作单位函头纸，需要</t>
    </r>
    <r>
      <rPr>
        <b/>
        <sz val="8"/>
        <color indexed="10"/>
        <rFont val="宋体"/>
        <family val="3"/>
        <charset val="134"/>
      </rPr>
      <t>详细地址</t>
    </r>
    <r>
      <rPr>
        <sz val="8"/>
        <color indexed="8"/>
        <rFont val="宋体"/>
        <family val="3"/>
        <charset val="134"/>
      </rPr>
      <t>与</t>
    </r>
    <r>
      <rPr>
        <b/>
        <sz val="8"/>
        <color indexed="10"/>
        <rFont val="宋体"/>
        <family val="3"/>
        <charset val="134"/>
      </rPr>
      <t>电话号码</t>
    </r>
    <r>
      <rPr>
        <sz val="8"/>
        <color indexed="8"/>
        <rFont val="宋体"/>
        <family val="3"/>
        <charset val="134"/>
      </rPr>
      <t xml:space="preserve">
2) 经费支付人</t>
    </r>
    <r>
      <rPr>
        <b/>
        <sz val="8"/>
        <color indexed="10"/>
        <rFont val="宋体"/>
        <family val="3"/>
        <charset val="134"/>
      </rPr>
      <t>就职年月</t>
    </r>
    <r>
      <rPr>
        <sz val="8"/>
        <color indexed="8"/>
        <rFont val="宋体"/>
        <family val="3"/>
        <charset val="134"/>
      </rPr>
      <t>、</t>
    </r>
    <r>
      <rPr>
        <b/>
        <sz val="8"/>
        <color indexed="10"/>
        <rFont val="宋体"/>
        <family val="3"/>
        <charset val="134"/>
      </rPr>
      <t>现任职务</t>
    </r>
    <r>
      <rPr>
        <sz val="8"/>
        <color indexed="8"/>
        <rFont val="宋体"/>
        <family val="3"/>
        <charset val="134"/>
      </rPr>
      <t>等需记载清楚
3) 公司</t>
    </r>
    <r>
      <rPr>
        <b/>
        <sz val="8"/>
        <color indexed="10"/>
        <rFont val="宋体"/>
        <family val="3"/>
        <charset val="134"/>
      </rPr>
      <t>落款名称要与印章一致</t>
    </r>
    <phoneticPr fontId="1"/>
  </si>
  <si>
    <t>所属機関等作成用 １　　　Ｐ　（「留学」）</t>
    <rPh sb="0" eb="2">
      <t>ショゾク</t>
    </rPh>
    <rPh sb="2" eb="4">
      <t>キカン</t>
    </rPh>
    <rPh sb="4" eb="5">
      <t>トウ</t>
    </rPh>
    <rPh sb="5" eb="7">
      <t>サクセイ</t>
    </rPh>
    <rPh sb="7" eb="8">
      <t>ヨウ</t>
    </rPh>
    <rPh sb="17" eb="19">
      <t>リュウガク</t>
    </rPh>
    <phoneticPr fontId="88"/>
  </si>
  <si>
    <t>For organization, part 1  P ("Student")</t>
    <phoneticPr fontId="88"/>
  </si>
  <si>
    <t>1　入学する外国人の氏名</t>
    <rPh sb="2" eb="4">
      <t>ニュウガク</t>
    </rPh>
    <rPh sb="6" eb="9">
      <t>ガイコクジン</t>
    </rPh>
    <rPh sb="10" eb="12">
      <t>シメイ</t>
    </rPh>
    <phoneticPr fontId="88"/>
  </si>
  <si>
    <t>Name of the foreigner to enter school</t>
    <phoneticPr fontId="88"/>
  </si>
  <si>
    <t>2　通学先</t>
    <rPh sb="2" eb="4">
      <t>ツウガク</t>
    </rPh>
    <rPh sb="4" eb="5">
      <t>サキ</t>
    </rPh>
    <phoneticPr fontId="88"/>
  </si>
  <si>
    <t>Place of Study</t>
    <phoneticPr fontId="88"/>
  </si>
  <si>
    <t>(1)学校名</t>
    <rPh sb="3" eb="6">
      <t>ガッコウメイ</t>
    </rPh>
    <phoneticPr fontId="88"/>
  </si>
  <si>
    <t>Name of School</t>
    <phoneticPr fontId="88"/>
  </si>
  <si>
    <t>(3)法人名</t>
    <rPh sb="3" eb="5">
      <t>ホウジン</t>
    </rPh>
    <rPh sb="5" eb="6">
      <t>メイ</t>
    </rPh>
    <phoneticPr fontId="88"/>
  </si>
  <si>
    <t>Corporation name</t>
    <phoneticPr fontId="88"/>
  </si>
  <si>
    <t>(4)法人番号（13桁）</t>
    <rPh sb="3" eb="5">
      <t>ホウジン</t>
    </rPh>
    <rPh sb="5" eb="7">
      <t>バンゴウ</t>
    </rPh>
    <rPh sb="10" eb="11">
      <t>ケタ</t>
    </rPh>
    <phoneticPr fontId="88"/>
  </si>
  <si>
    <t>Corporation no. (combination of 13 numbers and letters)</t>
  </si>
  <si>
    <t>(5)授業形態</t>
    <rPh sb="3" eb="5">
      <t>ジュギョウ</t>
    </rPh>
    <rPh sb="5" eb="7">
      <t>ケイタイ</t>
    </rPh>
    <phoneticPr fontId="88"/>
  </si>
  <si>
    <t>Type of class</t>
    <phoneticPr fontId="88"/>
  </si>
  <si>
    <t>昼間制</t>
  </si>
  <si>
    <t>昼夜間制</t>
  </si>
  <si>
    <t>夜間制</t>
  </si>
  <si>
    <t>Day classes</t>
    <phoneticPr fontId="88"/>
  </si>
  <si>
    <t>Day-Evening classes</t>
    <phoneticPr fontId="88"/>
  </si>
  <si>
    <t>Evening classes</t>
    <phoneticPr fontId="88"/>
  </si>
  <si>
    <t>サテライト制 （双方向通信による遠隔授業を受ける場合に記入）</t>
    <rPh sb="5" eb="6">
      <t>セイ</t>
    </rPh>
    <rPh sb="8" eb="11">
      <t>ソウホウコウ</t>
    </rPh>
    <rPh sb="11" eb="13">
      <t>ツウシン</t>
    </rPh>
    <rPh sb="16" eb="18">
      <t>エンカク</t>
    </rPh>
    <rPh sb="18" eb="20">
      <t>ジュギョウ</t>
    </rPh>
    <rPh sb="21" eb="22">
      <t>ウ</t>
    </rPh>
    <rPh sb="24" eb="26">
      <t>バアイ</t>
    </rPh>
    <rPh sb="27" eb="29">
      <t>キニュウ</t>
    </rPh>
    <phoneticPr fontId="88"/>
  </si>
  <si>
    <t>Satellite program (fill in this box when attending remote classes that use two-way communication)</t>
    <phoneticPr fontId="88"/>
  </si>
  <si>
    <t>通信制 （単位の一部をビデオ又はインターネット等による教育により取得できる場合を含む。）</t>
  </si>
  <si>
    <t>Correspondence course (including cases receiving credits for education via video or internet)</t>
    <phoneticPr fontId="88"/>
  </si>
  <si>
    <t>(6)生活指導担当者名 （通学先が専修学校，各種学校，中学校又は小学校の場合に記入）</t>
    <rPh sb="3" eb="5">
      <t>セイカツ</t>
    </rPh>
    <rPh sb="5" eb="7">
      <t>シドウ</t>
    </rPh>
    <rPh sb="7" eb="11">
      <t>タントウシャメイ</t>
    </rPh>
    <rPh sb="13" eb="15">
      <t>ツウガク</t>
    </rPh>
    <rPh sb="15" eb="16">
      <t>サキ</t>
    </rPh>
    <rPh sb="17" eb="19">
      <t>センシュウ</t>
    </rPh>
    <rPh sb="19" eb="21">
      <t>ガッコウ</t>
    </rPh>
    <rPh sb="22" eb="24">
      <t>カクシュ</t>
    </rPh>
    <rPh sb="24" eb="26">
      <t>ガッコウ</t>
    </rPh>
    <rPh sb="27" eb="30">
      <t>チュウガッコウ</t>
    </rPh>
    <rPh sb="30" eb="31">
      <t>マタ</t>
    </rPh>
    <rPh sb="32" eb="35">
      <t>ショウガッコウ</t>
    </rPh>
    <rPh sb="36" eb="38">
      <t>バアイ</t>
    </rPh>
    <rPh sb="39" eb="41">
      <t>キニュウ</t>
    </rPh>
    <phoneticPr fontId="88"/>
  </si>
  <si>
    <t>Name of the resident adviser in Japan (in case that the place of study is an advanced vocational school,vocational school,</t>
    <phoneticPr fontId="88"/>
  </si>
  <si>
    <t>junior high school or elementary school)</t>
    <phoneticPr fontId="88"/>
  </si>
  <si>
    <t xml:space="preserve">(7)学生交換計画の有無及び当該計画の策定主体 </t>
    <rPh sb="3" eb="5">
      <t>ガクセイ</t>
    </rPh>
    <rPh sb="5" eb="7">
      <t>コウカン</t>
    </rPh>
    <rPh sb="7" eb="9">
      <t>ケイカク</t>
    </rPh>
    <rPh sb="10" eb="12">
      <t>ウム</t>
    </rPh>
    <rPh sb="12" eb="13">
      <t>オヨ</t>
    </rPh>
    <rPh sb="14" eb="16">
      <t>トウガイ</t>
    </rPh>
    <rPh sb="16" eb="18">
      <t>ケイカク</t>
    </rPh>
    <rPh sb="19" eb="21">
      <t>サクテイ</t>
    </rPh>
    <rPh sb="21" eb="23">
      <t>シュタイ</t>
    </rPh>
    <phoneticPr fontId="88"/>
  </si>
  <si>
    <t>有・無</t>
    <rPh sb="0" eb="1">
      <t>ユウ</t>
    </rPh>
    <rPh sb="2" eb="3">
      <t>ム</t>
    </rPh>
    <phoneticPr fontId="88"/>
  </si>
  <si>
    <t>（通学先が高等学校，中学校又は小学校の場合に記入）</t>
    <phoneticPr fontId="88"/>
  </si>
  <si>
    <t>Is the applicant participating in a student exchange program? Which organization is in charge of that program?</t>
    <phoneticPr fontId="88"/>
  </si>
  <si>
    <t xml:space="preserve"> (when the place of study is senior high school,junior high school or elementary school)</t>
    <phoneticPr fontId="88"/>
  </si>
  <si>
    <t>国又は地方公共団体の機関</t>
  </si>
  <si>
    <t>独立行政法人</t>
  </si>
  <si>
    <t>国立大学法人</t>
  </si>
  <si>
    <t>学校法人</t>
  </si>
  <si>
    <t>National or local government</t>
    <phoneticPr fontId="88"/>
  </si>
  <si>
    <t>Incorporated administrative agency</t>
    <phoneticPr fontId="88"/>
  </si>
  <si>
    <t>National university corporation</t>
    <phoneticPr fontId="88"/>
  </si>
  <si>
    <t>Educational foundation</t>
    <phoneticPr fontId="88"/>
  </si>
  <si>
    <t>公益社団法人又は公益財団法人</t>
  </si>
  <si>
    <t>Public interest incorporated association or public interest incorporated foundation</t>
    <phoneticPr fontId="88"/>
  </si>
  <si>
    <t>3　入学年月日</t>
    <rPh sb="2" eb="4">
      <t>ニュウガク</t>
    </rPh>
    <rPh sb="4" eb="7">
      <t>ネンガッピ</t>
    </rPh>
    <phoneticPr fontId="88"/>
  </si>
  <si>
    <t>Date of entrance</t>
    <phoneticPr fontId="88"/>
  </si>
  <si>
    <t xml:space="preserve">  Month</t>
    <phoneticPr fontId="88"/>
  </si>
  <si>
    <t>4　週間授業時間（予定を含む。）</t>
    <rPh sb="2" eb="4">
      <t>シュウカン</t>
    </rPh>
    <rPh sb="4" eb="6">
      <t>ジュギョウ</t>
    </rPh>
    <rPh sb="6" eb="8">
      <t>ジカン</t>
    </rPh>
    <rPh sb="9" eb="11">
      <t>ヨテイ</t>
    </rPh>
    <rPh sb="12" eb="13">
      <t>フク</t>
    </rPh>
    <phoneticPr fontId="88"/>
  </si>
  <si>
    <t>時間</t>
    <rPh sb="0" eb="2">
      <t>ジカン</t>
    </rPh>
    <phoneticPr fontId="88"/>
  </si>
  <si>
    <t>Lesson hours per week(including scheduled lessons)</t>
    <phoneticPr fontId="88"/>
  </si>
  <si>
    <t>hours</t>
    <phoneticPr fontId="88"/>
  </si>
  <si>
    <t>5　在籍区分</t>
    <rPh sb="2" eb="4">
      <t>ザイセキ</t>
    </rPh>
    <rPh sb="4" eb="6">
      <t>クブン</t>
    </rPh>
    <phoneticPr fontId="88"/>
  </si>
  <si>
    <t>Registration</t>
    <phoneticPr fontId="88"/>
  </si>
  <si>
    <t>大学院 （博士）</t>
    <phoneticPr fontId="88"/>
  </si>
  <si>
    <t>大学院 （修士）</t>
    <phoneticPr fontId="88"/>
  </si>
  <si>
    <t>Junior college (Regular student)</t>
    <phoneticPr fontId="88"/>
  </si>
  <si>
    <t>高等専門学校</t>
    <phoneticPr fontId="88"/>
  </si>
  <si>
    <t>専修学校 （専門課程）</t>
    <phoneticPr fontId="88"/>
  </si>
  <si>
    <t>専修学校 （高等課程）</t>
    <phoneticPr fontId="88"/>
  </si>
  <si>
    <t>Technical school</t>
    <phoneticPr fontId="88"/>
  </si>
  <si>
    <t>Advanced vocational school (Specialized course)</t>
    <phoneticPr fontId="88"/>
  </si>
  <si>
    <t>Advanced vocational school (Higher course)</t>
    <phoneticPr fontId="88"/>
  </si>
  <si>
    <t>専修学校 （一般課程）</t>
    <phoneticPr fontId="88"/>
  </si>
  <si>
    <t>各種学校</t>
    <phoneticPr fontId="88"/>
  </si>
  <si>
    <t>Advanced vocational school (General course)</t>
    <phoneticPr fontId="88"/>
  </si>
  <si>
    <t>Miscellaneous school</t>
    <phoneticPr fontId="88"/>
  </si>
  <si>
    <t>日本語教育機関 （各種学校）</t>
    <rPh sb="9" eb="11">
      <t>カクシュ</t>
    </rPh>
    <rPh sb="11" eb="13">
      <t>ガッコウ</t>
    </rPh>
    <phoneticPr fontId="88"/>
  </si>
  <si>
    <t>日本語教育機関 （その他）</t>
    <phoneticPr fontId="88"/>
  </si>
  <si>
    <t>高等学校</t>
    <phoneticPr fontId="88"/>
  </si>
  <si>
    <t>所属機関等作成用 ２　　　Ｐ　（「留学」）</t>
    <rPh sb="0" eb="2">
      <t>ショゾク</t>
    </rPh>
    <rPh sb="2" eb="4">
      <t>キカン</t>
    </rPh>
    <rPh sb="4" eb="5">
      <t>トウ</t>
    </rPh>
    <rPh sb="5" eb="7">
      <t>サクセイ</t>
    </rPh>
    <rPh sb="7" eb="8">
      <t>ヨウ</t>
    </rPh>
    <rPh sb="17" eb="19">
      <t>リュウガク</t>
    </rPh>
    <phoneticPr fontId="88"/>
  </si>
  <si>
    <t>For organization, part 2  P ("Student")</t>
    <phoneticPr fontId="88"/>
  </si>
  <si>
    <t xml:space="preserve">6　学部・課程 </t>
    <rPh sb="2" eb="4">
      <t>ガクブ</t>
    </rPh>
    <rPh sb="5" eb="7">
      <t>カテイ</t>
    </rPh>
    <phoneticPr fontId="88"/>
  </si>
  <si>
    <t>Faculty / Course</t>
    <phoneticPr fontId="88"/>
  </si>
  <si>
    <t>法学</t>
  </si>
  <si>
    <t>経済学</t>
  </si>
  <si>
    <t>政治学</t>
  </si>
  <si>
    <t>商学</t>
  </si>
  <si>
    <t>経営学</t>
  </si>
  <si>
    <t>文学</t>
  </si>
  <si>
    <t xml:space="preserve">Law </t>
    <phoneticPr fontId="88"/>
  </si>
  <si>
    <t>Economics</t>
    <phoneticPr fontId="88"/>
  </si>
  <si>
    <t>Politics</t>
    <phoneticPr fontId="88"/>
  </si>
  <si>
    <t>Commercial science</t>
    <phoneticPr fontId="88"/>
  </si>
  <si>
    <t>Business administration</t>
    <phoneticPr fontId="88"/>
  </si>
  <si>
    <t>Literature</t>
    <phoneticPr fontId="88"/>
  </si>
  <si>
    <t>語学</t>
  </si>
  <si>
    <t>社会学</t>
  </si>
  <si>
    <t>歴史学</t>
  </si>
  <si>
    <t>心理学</t>
  </si>
  <si>
    <t>教育学</t>
  </si>
  <si>
    <t>芸術学</t>
  </si>
  <si>
    <t>Linguistics</t>
    <phoneticPr fontId="88"/>
  </si>
  <si>
    <t>Sociology</t>
    <phoneticPr fontId="88"/>
  </si>
  <si>
    <t>History</t>
    <phoneticPr fontId="88"/>
  </si>
  <si>
    <t>Psychology</t>
    <phoneticPr fontId="88"/>
  </si>
  <si>
    <t>Education</t>
    <phoneticPr fontId="88"/>
  </si>
  <si>
    <t>Science of art</t>
    <phoneticPr fontId="88"/>
  </si>
  <si>
    <t>その他人文・社会科学 （</t>
  </si>
  <si>
    <t>理学</t>
  </si>
  <si>
    <t>化学</t>
  </si>
  <si>
    <t>工学</t>
  </si>
  <si>
    <t>Others(cultural science/ social science)</t>
    <phoneticPr fontId="88"/>
  </si>
  <si>
    <t>Science</t>
    <phoneticPr fontId="88"/>
  </si>
  <si>
    <t>Chemistry</t>
    <phoneticPr fontId="88"/>
  </si>
  <si>
    <t>Engineer</t>
    <phoneticPr fontId="88"/>
  </si>
  <si>
    <t>農学</t>
  </si>
  <si>
    <t>水産学</t>
  </si>
  <si>
    <t>薬学</t>
  </si>
  <si>
    <t>医学</t>
  </si>
  <si>
    <t>歯学</t>
  </si>
  <si>
    <t>Agriculture</t>
    <phoneticPr fontId="88"/>
  </si>
  <si>
    <t>Fisheries</t>
    <phoneticPr fontId="88"/>
  </si>
  <si>
    <t>Pharmacy</t>
    <phoneticPr fontId="88"/>
  </si>
  <si>
    <t>Medicine</t>
    <phoneticPr fontId="88"/>
  </si>
  <si>
    <t>Dentistry</t>
    <phoneticPr fontId="88"/>
  </si>
  <si>
    <t>その他自然科学 （</t>
  </si>
  <si>
    <t>体育学</t>
  </si>
  <si>
    <t>Others(natural science)</t>
    <phoneticPr fontId="88"/>
  </si>
  <si>
    <t>Sports science</t>
    <phoneticPr fontId="88"/>
  </si>
  <si>
    <t>7　所属予定の研究室（5で大学院を選択した場合に記入）</t>
    <rPh sb="2" eb="4">
      <t>ショゾク</t>
    </rPh>
    <rPh sb="4" eb="6">
      <t>ヨテイ</t>
    </rPh>
    <rPh sb="7" eb="10">
      <t>ケンキュウシツ</t>
    </rPh>
    <rPh sb="17" eb="19">
      <t>センタク</t>
    </rPh>
    <phoneticPr fontId="88"/>
  </si>
  <si>
    <t>Research room (Fill in the following item(s), if you selected Doctor, Master or Graduate school (Research student) as your answer to question 5)</t>
    <phoneticPr fontId="88"/>
  </si>
  <si>
    <t>(1)研究室名</t>
    <rPh sb="3" eb="6">
      <t>ケンキュウシツ</t>
    </rPh>
    <rPh sb="6" eb="7">
      <t>メイ</t>
    </rPh>
    <phoneticPr fontId="88"/>
  </si>
  <si>
    <t>Name of research room</t>
    <phoneticPr fontId="88"/>
  </si>
  <si>
    <t>(2)指導教員氏名</t>
    <rPh sb="3" eb="5">
      <t>シドウ</t>
    </rPh>
    <rPh sb="5" eb="7">
      <t>キョウイン</t>
    </rPh>
    <rPh sb="7" eb="9">
      <t>シメイ</t>
    </rPh>
    <phoneticPr fontId="88"/>
  </si>
  <si>
    <t>Name of mentoring professor</t>
    <phoneticPr fontId="88"/>
  </si>
  <si>
    <t>8　専門課程名称 （5で高等専門学校～各種学校を選択した場合に記入）</t>
    <rPh sb="2" eb="4">
      <t>センモン</t>
    </rPh>
    <rPh sb="4" eb="6">
      <t>カテイ</t>
    </rPh>
    <rPh sb="6" eb="8">
      <t>メイショウ</t>
    </rPh>
    <rPh sb="12" eb="14">
      <t>コウトウ</t>
    </rPh>
    <rPh sb="14" eb="16">
      <t>センモン</t>
    </rPh>
    <rPh sb="16" eb="18">
      <t>ガッコウ</t>
    </rPh>
    <rPh sb="19" eb="21">
      <t>カクシュ</t>
    </rPh>
    <rPh sb="21" eb="23">
      <t>ガッコウ</t>
    </rPh>
    <rPh sb="24" eb="26">
      <t>センタク</t>
    </rPh>
    <rPh sb="28" eb="30">
      <t>バアイ</t>
    </rPh>
    <rPh sb="31" eb="33">
      <t>キニュウ</t>
    </rPh>
    <phoneticPr fontId="88"/>
  </si>
  <si>
    <t>Name of specialized course (Check the following item(s) if you selected "Technical school" through to "Miscellaneous school" as your answer to question 5)</t>
    <phoneticPr fontId="88"/>
  </si>
  <si>
    <t>工業</t>
  </si>
  <si>
    <t>農業</t>
  </si>
  <si>
    <t>医療・衛生</t>
  </si>
  <si>
    <t>教育・社会福祉</t>
  </si>
  <si>
    <t>法律</t>
  </si>
  <si>
    <t>Engineering</t>
    <phoneticPr fontId="88"/>
  </si>
  <si>
    <t>Medical services / Hygienics</t>
    <phoneticPr fontId="88"/>
  </si>
  <si>
    <t>Education / Social welfare</t>
    <phoneticPr fontId="88"/>
  </si>
  <si>
    <t>Law</t>
    <phoneticPr fontId="88"/>
  </si>
  <si>
    <t>商業実務</t>
    <phoneticPr fontId="88"/>
  </si>
  <si>
    <t>服飾・家政</t>
    <phoneticPr fontId="88"/>
  </si>
  <si>
    <t>文化・教養</t>
    <phoneticPr fontId="88"/>
  </si>
  <si>
    <t>その他 （</t>
    <phoneticPr fontId="88"/>
  </si>
  <si>
    <t>Practical commercial business</t>
    <phoneticPr fontId="88"/>
  </si>
  <si>
    <t>Dress design / Home economics</t>
    <phoneticPr fontId="88"/>
  </si>
  <si>
    <t>Culture / Education</t>
    <phoneticPr fontId="88"/>
  </si>
  <si>
    <t>9　仲介業者又は仲介者</t>
    <rPh sb="2" eb="4">
      <t>チュウカイ</t>
    </rPh>
    <rPh sb="4" eb="6">
      <t>ギョウシャ</t>
    </rPh>
    <rPh sb="6" eb="7">
      <t>マタ</t>
    </rPh>
    <rPh sb="8" eb="10">
      <t>チュウカイ</t>
    </rPh>
    <phoneticPr fontId="88"/>
  </si>
  <si>
    <t>※外国（国外）の機関について記載</t>
    <phoneticPr fontId="88"/>
  </si>
  <si>
    <t>*Description of a foreign (outside of Japan) organization</t>
    <phoneticPr fontId="88"/>
  </si>
  <si>
    <t xml:space="preserve">Name of intermediary agency or person </t>
    <phoneticPr fontId="88"/>
  </si>
  <si>
    <t>(1)名称</t>
    <rPh sb="3" eb="5">
      <t>メイショウ</t>
    </rPh>
    <phoneticPr fontId="88"/>
  </si>
  <si>
    <t>(2)住所</t>
    <rPh sb="3" eb="5">
      <t>ジュウショ</t>
    </rPh>
    <phoneticPr fontId="88"/>
  </si>
  <si>
    <t>(3)本国政府による登録番号（ベトナムの場合に記入）</t>
    <rPh sb="3" eb="5">
      <t>ホンゴク</t>
    </rPh>
    <rPh sb="5" eb="7">
      <t>セイフ</t>
    </rPh>
    <rPh sb="10" eb="12">
      <t>トウロク</t>
    </rPh>
    <rPh sb="12" eb="14">
      <t>バンゴウ</t>
    </rPh>
    <rPh sb="20" eb="22">
      <t>バアイ</t>
    </rPh>
    <rPh sb="23" eb="25">
      <t>キニュウ</t>
    </rPh>
    <phoneticPr fontId="88"/>
  </si>
  <si>
    <t>Registration number issued by the government (Fill in the following item if the applicant is a Vietnamese national)</t>
    <phoneticPr fontId="88"/>
  </si>
  <si>
    <t>10　卒業年月（予定）</t>
    <rPh sb="3" eb="5">
      <t>ソツギョウ</t>
    </rPh>
    <rPh sb="5" eb="7">
      <t>ネンゲツ</t>
    </rPh>
    <rPh sb="8" eb="10">
      <t>ヨテイ</t>
    </rPh>
    <phoneticPr fontId="88"/>
  </si>
  <si>
    <t>Month and year of (scheduled) graduation</t>
    <phoneticPr fontId="88"/>
  </si>
  <si>
    <t>Year(s)</t>
    <phoneticPr fontId="88"/>
  </si>
  <si>
    <t>Month(s)</t>
    <phoneticPr fontId="88"/>
  </si>
  <si>
    <t>(If you are an exchange student, fill in the expiration date of the exchange student acceptance period in (11))</t>
    <phoneticPr fontId="88"/>
  </si>
  <si>
    <t>11　交換留学受入満了年月</t>
    <rPh sb="3" eb="7">
      <t>コウカンリュウガク</t>
    </rPh>
    <rPh sb="7" eb="9">
      <t>ウケイレ</t>
    </rPh>
    <rPh sb="9" eb="11">
      <t>マンリョウ</t>
    </rPh>
    <rPh sb="11" eb="13">
      <t>ネンゲツ</t>
    </rPh>
    <phoneticPr fontId="88"/>
  </si>
  <si>
    <t>Month and year of expiration of the exchange student acceptance period</t>
  </si>
  <si>
    <t>Month(s)</t>
  </si>
  <si>
    <r>
      <t xml:space="preserve">Name of the educational institution and representative of the educational institution </t>
    </r>
    <r>
      <rPr>
        <sz val="9"/>
        <color theme="1"/>
        <rFont val="ＭＳ Ｐゴシック"/>
        <family val="3"/>
        <charset val="128"/>
      </rPr>
      <t>／</t>
    </r>
    <r>
      <rPr>
        <sz val="9"/>
        <color theme="1"/>
        <rFont val="Arial Narrow"/>
        <family val="2"/>
      </rPr>
      <t xml:space="preserve">Date of filling in this form </t>
    </r>
    <phoneticPr fontId="88"/>
  </si>
  <si>
    <t>In cases where descriptions have changed after filling in this application form up until submission of this application,  the organization must correct the changed part .</t>
    <phoneticPr fontId="88"/>
  </si>
  <si>
    <t>年</t>
    <rPh sb="0" eb="1">
      <t>ネン</t>
    </rPh>
    <phoneticPr fontId="34"/>
  </si>
  <si>
    <t>Year</t>
    <phoneticPr fontId="34"/>
  </si>
  <si>
    <t>Month</t>
    <phoneticPr fontId="34"/>
  </si>
  <si>
    <t>中介
确认</t>
    <phoneticPr fontId="1"/>
  </si>
  <si>
    <t>申请人签字：</t>
    <phoneticPr fontId="34"/>
  </si>
  <si>
    <t>学校名称：</t>
    <phoneticPr fontId="34"/>
  </si>
  <si>
    <t>受入校職員</t>
    <phoneticPr fontId="34"/>
  </si>
  <si>
    <r>
      <t>日本国法務大臣　殿</t>
    </r>
    <r>
      <rPr>
        <sz val="12"/>
        <color indexed="8"/>
        <rFont val="MS Mincho"/>
        <family val="3"/>
      </rPr>
      <t>　</t>
    </r>
    <r>
      <rPr>
        <sz val="8"/>
        <color indexed="8"/>
        <rFont val="MS Mincho"/>
        <family val="3"/>
      </rPr>
      <t>To:the Minister of Justice</t>
    </r>
    <r>
      <rPr>
        <sz val="8"/>
        <color theme="1"/>
        <rFont val="MS Mincho"/>
        <family val="3"/>
      </rPr>
      <t>,Japan</t>
    </r>
    <rPh sb="0" eb="3">
      <t>ニホンコク</t>
    </rPh>
    <phoneticPr fontId="1"/>
  </si>
  <si>
    <t>月</t>
    <phoneticPr fontId="34"/>
  </si>
  <si>
    <r>
      <t>(配偶者氏名</t>
    </r>
    <r>
      <rPr>
        <sz val="6"/>
        <color theme="1"/>
        <rFont val="MS Mincho"/>
        <family val="3"/>
        <charset val="128"/>
      </rPr>
      <t>Name of spouse</t>
    </r>
    <r>
      <rPr>
        <sz val="11"/>
        <color theme="1"/>
        <rFont val="MS Mincho"/>
        <family val="3"/>
        <charset val="128"/>
      </rPr>
      <t>：</t>
    </r>
    <phoneticPr fontId="11"/>
  </si>
  <si>
    <t>入学金、授業料等</t>
    <phoneticPr fontId="34"/>
  </si>
  <si>
    <t>については入学時に納入予定</t>
    <phoneticPr fontId="34"/>
  </si>
  <si>
    <t>入学学期：</t>
    <rPh sb="0" eb="2">
      <t>ニュウガク</t>
    </rPh>
    <rPh sb="2" eb="4">
      <t>ガッキ</t>
    </rPh>
    <phoneticPr fontId="1"/>
  </si>
  <si>
    <t>記入日：</t>
    <rPh sb="0" eb="3">
      <t>キニュウビ</t>
    </rPh>
    <phoneticPr fontId="34"/>
  </si>
  <si>
    <t>申請人氏名</t>
    <rPh sb="0" eb="2">
      <t>シンセイ</t>
    </rPh>
    <rPh sb="2" eb="3">
      <t>ニン</t>
    </rPh>
    <rPh sb="3" eb="5">
      <t>シメイ</t>
    </rPh>
    <phoneticPr fontId="1"/>
  </si>
  <si>
    <t>性別</t>
    <rPh sb="0" eb="2">
      <t>セイベツ</t>
    </rPh>
    <phoneticPr fontId="1"/>
  </si>
  <si>
    <t>生年月日</t>
    <rPh sb="0" eb="4">
      <t>セイネンガッピ</t>
    </rPh>
    <phoneticPr fontId="1"/>
  </si>
  <si>
    <t>最終学歴</t>
    <rPh sb="0" eb="2">
      <t>サイシュウ</t>
    </rPh>
    <rPh sb="2" eb="4">
      <t>ガクレキ</t>
    </rPh>
    <phoneticPr fontId="34"/>
  </si>
  <si>
    <t>最終学歴学校名</t>
    <rPh sb="0" eb="4">
      <t>サイシュウガクレキ</t>
    </rPh>
    <rPh sb="4" eb="6">
      <t>ガッコウ</t>
    </rPh>
    <rPh sb="6" eb="7">
      <t>メイ</t>
    </rPh>
    <phoneticPr fontId="1"/>
  </si>
  <si>
    <t>提出書類</t>
    <rPh sb="0" eb="2">
      <t>テイシュツ</t>
    </rPh>
    <rPh sb="2" eb="4">
      <t>ショルイ</t>
    </rPh>
    <phoneticPr fontId="1"/>
  </si>
  <si>
    <r>
      <t xml:space="preserve">原本
</t>
    </r>
    <r>
      <rPr>
        <b/>
        <sz val="6"/>
        <color theme="1"/>
        <rFont val="微软雅黑"/>
        <family val="2"/>
        <charset val="134"/>
      </rPr>
      <t>Original</t>
    </r>
    <phoneticPr fontId="1"/>
  </si>
  <si>
    <r>
      <t xml:space="preserve">和訳 </t>
    </r>
    <r>
      <rPr>
        <b/>
        <sz val="6"/>
        <color theme="1"/>
        <rFont val="微软雅黑"/>
        <family val="2"/>
        <charset val="134"/>
      </rPr>
      <t>Translation</t>
    </r>
    <phoneticPr fontId="1"/>
  </si>
  <si>
    <t>本人
確認</t>
    <rPh sb="0" eb="2">
      <t>ホンニン</t>
    </rPh>
    <rPh sb="3" eb="5">
      <t>カクニン</t>
    </rPh>
    <phoneticPr fontId="1"/>
  </si>
  <si>
    <t>仲介
確認</t>
    <rPh sb="0" eb="2">
      <t>チュウカイ</t>
    </rPh>
    <rPh sb="3" eb="5">
      <t>カクニン</t>
    </rPh>
    <phoneticPr fontId="1"/>
  </si>
  <si>
    <t>学校
確認</t>
    <rPh sb="0" eb="2">
      <t>ガッコウ</t>
    </rPh>
    <rPh sb="3" eb="5">
      <t>カクニン</t>
    </rPh>
    <phoneticPr fontId="1"/>
  </si>
  <si>
    <t>備考</t>
    <rPh sb="0" eb="2">
      <t>ビコウ</t>
    </rPh>
    <phoneticPr fontId="1"/>
  </si>
  <si>
    <t xml:space="preserve">★証明写真6枚 (3㎝×4㎝、裏面に名前を記載) 
Photograph×6p (3㎝×4㎝、Write your name on the back) </t>
    <phoneticPr fontId="1"/>
  </si>
  <si>
    <t>×</t>
  </si>
  <si>
    <t>★旅券の本人写真ページの写し
Passport copy(your photo page)</t>
    <rPh sb="1" eb="3">
      <t>リョケン</t>
    </rPh>
    <rPh sb="4" eb="6">
      <t>ホンニン</t>
    </rPh>
    <rPh sb="6" eb="8">
      <t>シャシン</t>
    </rPh>
    <rPh sb="12" eb="13">
      <t>ウツ</t>
    </rPh>
    <phoneticPr fontId="1"/>
  </si>
  <si>
    <t>旅券の日本に出入国歴のページの写し
Passport copy(Past entry into/departure from Japan)</t>
    <rPh sb="0" eb="2">
      <t>リョケン</t>
    </rPh>
    <rPh sb="3" eb="5">
      <t>ニホン</t>
    </rPh>
    <rPh sb="6" eb="10">
      <t>シュツニュウコクレキ</t>
    </rPh>
    <rPh sb="15" eb="16">
      <t>ウツ</t>
    </rPh>
    <phoneticPr fontId="1"/>
  </si>
  <si>
    <t>★入学願書2枚
Application for admission 2P</t>
    <rPh sb="6" eb="7">
      <t>マイ</t>
    </rPh>
    <phoneticPr fontId="1"/>
  </si>
  <si>
    <t>★履歴書1枚
Personal record 1P</t>
    <rPh sb="5" eb="6">
      <t>マイ</t>
    </rPh>
    <phoneticPr fontId="1"/>
  </si>
  <si>
    <t>★留学理由書1枚
Reason for studying japanese 1P</t>
    <rPh sb="7" eb="8">
      <t>マイ</t>
    </rPh>
    <phoneticPr fontId="1"/>
  </si>
  <si>
    <t>★経費支弁書1枚
Letter of paying expenses 1P</t>
    <rPh sb="7" eb="8">
      <t>マイ</t>
    </rPh>
    <phoneticPr fontId="1"/>
  </si>
  <si>
    <t>学歴認証文書
Credentials Report</t>
    <rPh sb="2" eb="4">
      <t>ニンショウ</t>
    </rPh>
    <rPh sb="4" eb="6">
      <t>ブンショ</t>
    </rPh>
    <phoneticPr fontId="34"/>
  </si>
  <si>
    <t>申請人の在職証明書
Applicant's certificate of employment</t>
    <rPh sb="0" eb="2">
      <t>シンセイ</t>
    </rPh>
    <rPh sb="2" eb="3">
      <t>ニン</t>
    </rPh>
    <phoneticPr fontId="34"/>
  </si>
  <si>
    <t>★日本語能力試験合格証(N5レベル以上)又は日本語学習証明（150時間以上） 
Certificate of Japanese level or Japanese learning (more than 150h)</t>
    <phoneticPr fontId="34"/>
  </si>
  <si>
    <r>
      <t>★支弁者と申請人との関係を立証する資料（出生証明書</t>
    </r>
    <r>
      <rPr>
        <sz val="9"/>
        <color theme="1"/>
        <rFont val="HGGothicE"/>
        <family val="3"/>
        <charset val="128"/>
      </rPr>
      <t>・</t>
    </r>
    <r>
      <rPr>
        <sz val="9"/>
        <color theme="1"/>
        <rFont val="微软雅黑"/>
        <family val="2"/>
        <charset val="134"/>
      </rPr>
      <t>親族関係公証書 等）
Certifying documents for relationships between applicant and financial supporter</t>
    </r>
    <phoneticPr fontId="34"/>
  </si>
  <si>
    <t>★残高を証明する資料（目安：300万円以上）
Balance certificate (more than 3,000,000JPY)</t>
    <phoneticPr fontId="34"/>
  </si>
  <si>
    <r>
      <t>★資金形成経緯を明らかにする資料（存単</t>
    </r>
    <r>
      <rPr>
        <sz val="9"/>
        <color theme="1"/>
        <rFont val="HGGothicE"/>
        <family val="3"/>
        <charset val="128"/>
      </rPr>
      <t>・</t>
    </r>
    <r>
      <rPr>
        <sz val="9"/>
        <color theme="1"/>
        <rFont val="微软雅黑"/>
        <family val="2"/>
        <charset val="134"/>
      </rPr>
      <t>預金通帳の写し又は出入金明細：1年分）
Documents that clarify the history of fund formation (a copy of a bank book or a deposit/withdrawal statement: for one year)</t>
    </r>
    <rPh sb="17" eb="18">
      <t>ゾン</t>
    </rPh>
    <rPh sb="18" eb="19">
      <t>タン</t>
    </rPh>
    <rPh sb="20" eb="22">
      <t>ヨキン</t>
    </rPh>
    <phoneticPr fontId="34"/>
  </si>
  <si>
    <t>★在職を証明する資料 （勤務先または公的機関から発行されたもの） 
Certificate of employment(Issued from work place or official agency)</t>
    <phoneticPr fontId="34"/>
  </si>
  <si>
    <t>★収入証明書（過去3年分）
Income certificate(past 3 years)</t>
    <phoneticPr fontId="34"/>
  </si>
  <si>
    <t>★納税証明書（収入又は所得金額の記載があるもの）
Tax Certificate</t>
    <phoneticPr fontId="34"/>
  </si>
  <si>
    <r>
      <t>★支弁者と申請人の戸口簿</t>
    </r>
    <r>
      <rPr>
        <sz val="9"/>
        <color theme="1"/>
        <rFont val="HGGothicE"/>
        <family val="3"/>
        <charset val="128"/>
      </rPr>
      <t>・</t>
    </r>
    <r>
      <rPr>
        <sz val="9"/>
        <color theme="1"/>
        <rFont val="微软雅黑"/>
        <family val="2"/>
        <charset val="134"/>
      </rPr>
      <t>身分証の写し（家族全員分のもの）
A copy of the family register and identification card of the sponsor and the applicant (for all family members)</t>
    </r>
    <rPh sb="1" eb="4">
      <t>シベンシャ</t>
    </rPh>
    <rPh sb="5" eb="8">
      <t>シンセイニン</t>
    </rPh>
    <rPh sb="9" eb="12">
      <t>コクチボ</t>
    </rPh>
    <rPh sb="13" eb="16">
      <t>ミブンショウ</t>
    </rPh>
    <rPh sb="17" eb="18">
      <t>ウツ</t>
    </rPh>
    <phoneticPr fontId="34"/>
  </si>
  <si>
    <t>申請人サイン(Signature of applicant)：</t>
    <rPh sb="0" eb="3">
      <t>シンセイニン</t>
    </rPh>
    <phoneticPr fontId="34"/>
  </si>
  <si>
    <t>仲介確認日：</t>
    <rPh sb="0" eb="2">
      <t>チュウカイ</t>
    </rPh>
    <rPh sb="2" eb="5">
      <t>カクニンビ</t>
    </rPh>
    <phoneticPr fontId="34"/>
  </si>
  <si>
    <t>仲介担当者：</t>
    <rPh sb="0" eb="2">
      <t>チュウカイ</t>
    </rPh>
    <rPh sb="2" eb="5">
      <t>タントウシャ</t>
    </rPh>
    <phoneticPr fontId="34"/>
  </si>
  <si>
    <t>学校確認日：</t>
    <rPh sb="0" eb="2">
      <t>ガッコウ</t>
    </rPh>
    <rPh sb="2" eb="5">
      <t>カクニンビ</t>
    </rPh>
    <phoneticPr fontId="34"/>
  </si>
  <si>
    <t>学校担当者：</t>
    <rPh sb="0" eb="2">
      <t>ガッコウ</t>
    </rPh>
    <rPh sb="2" eb="5">
      <t>タントウシャ</t>
    </rPh>
    <phoneticPr fontId="34"/>
  </si>
  <si>
    <t>所在地Address：</t>
    <rPh sb="0" eb="3">
      <t>ショザイチ</t>
    </rPh>
    <phoneticPr fontId="34"/>
  </si>
  <si>
    <t>電話番号Tel No.：</t>
    <phoneticPr fontId="34"/>
  </si>
  <si>
    <t>出生地</t>
    <phoneticPr fontId="34"/>
  </si>
  <si>
    <t xml:space="preserve">  Please fill in the reasons for studying abroad according to the actual situation.Need to start a new paragraph, press the key of "Alt" plus "Enter"
</t>
    <phoneticPr fontId="1"/>
  </si>
  <si>
    <t>○○</t>
    <phoneticPr fontId="1"/>
  </si>
  <si>
    <r>
      <t>1) 高中在读者提供学信网的</t>
    </r>
    <r>
      <rPr>
        <b/>
        <sz val="9"/>
        <color indexed="10"/>
        <rFont val="宋体"/>
        <family val="3"/>
        <charset val="134"/>
      </rPr>
      <t>会考合格证</t>
    </r>
    <r>
      <rPr>
        <sz val="9"/>
        <rFont val="宋体"/>
        <family val="3"/>
        <charset val="134"/>
      </rPr>
      <t>或</t>
    </r>
    <r>
      <rPr>
        <b/>
        <sz val="9"/>
        <color indexed="10"/>
        <rFont val="宋体"/>
        <family val="3"/>
        <charset val="134"/>
      </rPr>
      <t>会考成绩单</t>
    </r>
    <r>
      <rPr>
        <sz val="9"/>
        <color indexed="8"/>
        <rFont val="宋体"/>
        <family val="3"/>
        <charset val="134"/>
      </rPr>
      <t>认证
2) 高中毕业者提供学信网</t>
    </r>
    <r>
      <rPr>
        <b/>
        <sz val="9"/>
        <color indexed="10"/>
        <rFont val="宋体"/>
        <family val="3"/>
        <charset val="134"/>
      </rPr>
      <t>高考成绩</t>
    </r>
    <r>
      <rPr>
        <sz val="9"/>
        <color indexed="8"/>
        <rFont val="宋体"/>
        <family val="3"/>
        <charset val="134"/>
      </rPr>
      <t>或</t>
    </r>
    <r>
      <rPr>
        <b/>
        <sz val="9"/>
        <color indexed="10"/>
        <rFont val="宋体"/>
        <family val="3"/>
        <charset val="134"/>
      </rPr>
      <t>高中毕业证</t>
    </r>
    <r>
      <rPr>
        <sz val="9"/>
        <color indexed="8"/>
        <rFont val="宋体"/>
        <family val="3"/>
        <charset val="134"/>
      </rPr>
      <t>认证
3) 大学在读者提供学信网的</t>
    </r>
    <r>
      <rPr>
        <b/>
        <sz val="9"/>
        <color indexed="10"/>
        <rFont val="宋体"/>
        <family val="3"/>
        <charset val="134"/>
      </rPr>
      <t>教育部学籍在线验证报告</t>
    </r>
    <r>
      <rPr>
        <sz val="9"/>
        <rFont val="宋体"/>
        <family val="3"/>
        <charset val="134"/>
      </rPr>
      <t>认证</t>
    </r>
    <r>
      <rPr>
        <sz val="9"/>
        <color indexed="8"/>
        <rFont val="宋体"/>
        <family val="3"/>
        <charset val="134"/>
      </rPr>
      <t xml:space="preserve">
4) 大专以上学历毕业者办理学信网的</t>
    </r>
    <r>
      <rPr>
        <b/>
        <sz val="9"/>
        <color rgb="FFFF0000"/>
        <rFont val="宋体"/>
        <family val="3"/>
        <charset val="134"/>
      </rPr>
      <t>教育部学历证书电子注册备案表</t>
    </r>
    <r>
      <rPr>
        <sz val="9"/>
        <color indexed="8"/>
        <rFont val="宋体"/>
        <family val="3"/>
        <charset val="134"/>
      </rPr>
      <t>认证
5) 国外学历请在教育部留学服务中心办理</t>
    </r>
    <r>
      <rPr>
        <b/>
        <sz val="9"/>
        <color rgb="FFFF0000"/>
        <rFont val="宋体"/>
        <family val="3"/>
        <charset val="134"/>
      </rPr>
      <t>国外学历</t>
    </r>
    <r>
      <rPr>
        <sz val="9"/>
        <color indexed="8"/>
        <rFont val="宋体"/>
        <family val="3"/>
        <charset val="134"/>
      </rPr>
      <t>认证</t>
    </r>
    <phoneticPr fontId="1"/>
  </si>
  <si>
    <t>　　学費は学校の銀行口座に送金。生活費は学生の銀行口座に送金。</t>
    <phoneticPr fontId="1"/>
  </si>
  <si>
    <t>必要書類</t>
  </si>
  <si>
    <t>提出の要否</t>
  </si>
  <si>
    <t>提出確認欄</t>
  </si>
  <si>
    <t>備考</t>
  </si>
  <si>
    <t>いずれか選択</t>
    <phoneticPr fontId="187"/>
  </si>
  <si>
    <t>在留資格認定証明書交付申請書</t>
  </si>
  <si>
    <t>○</t>
  </si>
  <si>
    <t>有</t>
  </si>
  <si>
    <t>最終学校の卒業証明書</t>
  </si>
  <si>
    <t>日本語能力に係る資料</t>
  </si>
  <si>
    <t>経費支弁書</t>
  </si>
  <si>
    <t>経費支弁者と申請人の関係を立証する資料</t>
  </si>
  <si>
    <t>預金残高証明書(原本)</t>
  </si>
  <si>
    <t>経費支弁者の職業を立証する資料</t>
  </si>
  <si>
    <t>奨学金の給付に関する証明書</t>
  </si>
  <si>
    <t>認定不交付処分又は在留不許可処分について、処分理由を払拭する説明及び資料</t>
  </si>
  <si>
    <t>在留資格認定証明書交付申請の不交付処分、在留期間更新許可申請又は在留資格変更許可申請の不許可処分を受けたことがある場合</t>
  </si>
  <si>
    <t>教育機関の名称</t>
    <rPh sb="0" eb="4">
      <t>キョウイクキカン</t>
    </rPh>
    <rPh sb="5" eb="7">
      <t>メイショウ</t>
    </rPh>
    <phoneticPr fontId="34"/>
  </si>
  <si>
    <t>申請人の氏名</t>
    <rPh sb="0" eb="3">
      <t>シンセイニン</t>
    </rPh>
    <rPh sb="4" eb="6">
      <t>シメイ</t>
    </rPh>
    <phoneticPr fontId="34"/>
  </si>
  <si>
    <t>外国の大学、短期大学または大学院を卒業し、その卒業証書等を提出する場合は不要</t>
    <phoneticPr fontId="34"/>
  </si>
  <si>
    <t>別表掲載国・地域</t>
    <rPh sb="0" eb="2">
      <t>ベツヒョウ</t>
    </rPh>
    <rPh sb="2" eb="4">
      <t>ケイサイ</t>
    </rPh>
    <rPh sb="4" eb="5">
      <t>コク</t>
    </rPh>
    <rPh sb="6" eb="8">
      <t>チイキ</t>
    </rPh>
    <phoneticPr fontId="34"/>
  </si>
  <si>
    <t>同左以外</t>
    <rPh sb="0" eb="2">
      <t>ドウサ</t>
    </rPh>
    <rPh sb="2" eb="4">
      <t>イガイ</t>
    </rPh>
    <phoneticPr fontId="34"/>
  </si>
  <si>
    <t>－</t>
    <phoneticPr fontId="34"/>
  </si>
  <si>
    <t>過去１年間の資金形成経緯を明らかにする資料</t>
    <phoneticPr fontId="34"/>
  </si>
  <si>
    <r>
      <t>入学誓約書</t>
    </r>
    <r>
      <rPr>
        <sz val="20"/>
        <color theme="1"/>
        <rFont val="ＭＳ Ｐゴシック"/>
        <family val="3"/>
        <charset val="134"/>
        <scheme val="major"/>
      </rPr>
      <t>（入学誓约书）</t>
    </r>
    <phoneticPr fontId="34"/>
  </si>
  <si>
    <t>申請者</t>
    <phoneticPr fontId="34"/>
  </si>
  <si>
    <t>と経費支弁者</t>
    <rPh sb="1" eb="6">
      <t>ケイヒシベンシャ</t>
    </rPh>
    <phoneticPr fontId="34"/>
  </si>
  <si>
    <t>申请人</t>
    <phoneticPr fontId="34"/>
  </si>
  <si>
    <t>和经济担保人</t>
    <phoneticPr fontId="190" type="noConversion"/>
  </si>
  <si>
    <t>保证学生在入学时严格遵守</t>
    <phoneticPr fontId="190" type="noConversion"/>
  </si>
  <si>
    <t>日本的法律法规及贵校的规章制度，并遵守以下事项。
　　如果发生违规行为，学生和经济担保人承诺接受学校采取的一切处罚措施。
&lt;承诺事项&gt;
　　1、经济担保人保证将第一年的一年学费和半年住宿费、第二年的学费和住宿费每半年一次，在学校规定期限内汇款至学校指定的账户。如果学生住在学校安排的宿舍并在一年内离开，将收取一个月房租的违约金。
　　2、如果学生因出勤不良或违反重要法律法规而被开除，学生必须在学校规定的日期前回国。 另外，经济担保人对学生在期限内回国事宜须承担全部责任。
　　3、万一学生犯下非法居留、非法打工的罪责，给贵校造成名誉损害、诽谤或经济损失，学生和经济担保人将承担全部赔偿责任。
　　上述细节已得到学生和经济担保人双方的确认。作为贵校的一名学生，我保证努力学习，不给周围的人带来任何麻烦。经济担保人承诺将定期与学生沟通，并在出现任何问题时与全面协助学校开展工作。</t>
    <phoneticPr fontId="190" type="noConversion"/>
  </si>
  <si>
    <t>申請者署名：</t>
    <rPh sb="0" eb="3">
      <t>シンセイシャ</t>
    </rPh>
    <phoneticPr fontId="34"/>
  </si>
  <si>
    <r>
      <rPr>
        <sz val="9"/>
        <color theme="1"/>
        <rFont val="MS Mincho"/>
        <family val="3"/>
      </rPr>
      <t>住所</t>
    </r>
    <r>
      <rPr>
        <sz val="7"/>
        <color theme="1"/>
        <rFont val="Century"/>
        <family val="1"/>
      </rPr>
      <t>Address</t>
    </r>
    <r>
      <rPr>
        <sz val="12"/>
        <color indexed="8"/>
        <rFont val="MS Mincho"/>
        <family val="3"/>
        <charset val="128"/>
      </rPr>
      <t xml:space="preserve"> </t>
    </r>
    <r>
      <rPr>
        <sz val="11"/>
        <color indexed="8"/>
        <rFont val="MS Mincho"/>
        <family val="3"/>
        <charset val="128"/>
      </rPr>
      <t>〒</t>
    </r>
    <phoneticPr fontId="1"/>
  </si>
  <si>
    <r>
      <t>TEL</t>
    </r>
    <r>
      <rPr>
        <sz val="9"/>
        <color theme="1"/>
        <rFont val="微软雅黑"/>
        <family val="1"/>
        <charset val="134"/>
      </rPr>
      <t>：</t>
    </r>
    <phoneticPr fontId="34"/>
  </si>
  <si>
    <t>経費支弁者署名：</t>
    <rPh sb="0" eb="2">
      <t>ケイヒ</t>
    </rPh>
    <phoneticPr fontId="34"/>
  </si>
  <si>
    <t>日生</t>
    <phoneticPr fontId="34"/>
  </si>
  <si>
    <t>学生との関係：</t>
    <phoneticPr fontId="34"/>
  </si>
  <si>
    <t>Relationship with the applicant</t>
    <phoneticPr fontId="34"/>
  </si>
  <si>
    <r>
      <rPr>
        <sz val="20"/>
        <color theme="1"/>
        <rFont val="ＭＳ 明朝"/>
        <family val="3"/>
        <charset val="128"/>
      </rPr>
      <t>入学誓約書</t>
    </r>
    <r>
      <rPr>
        <sz val="26"/>
        <color theme="1"/>
        <rFont val="ＭＳ 明朝"/>
        <family val="1"/>
        <charset val="128"/>
      </rPr>
      <t xml:space="preserve">
</t>
    </r>
    <r>
      <rPr>
        <b/>
        <sz val="12"/>
        <color theme="1"/>
        <rFont val="Century"/>
        <family val="1"/>
      </rPr>
      <t>Enrollment pledge</t>
    </r>
    <phoneticPr fontId="34"/>
  </si>
  <si>
    <t>The applicant</t>
    <phoneticPr fontId="34"/>
  </si>
  <si>
    <t>and the financial supporter</t>
    <phoneticPr fontId="34"/>
  </si>
  <si>
    <t xml:space="preserve">hereby pledge to </t>
    <phoneticPr fontId="34"/>
  </si>
  <si>
    <r>
      <t xml:space="preserve">strictly adhere to the laws of Japan and the regulations of your esteemed institution upon the student's enrollment at your institution. 
 In the event of any violation, both the student and the financial supporter pledge to accept all sanctions imposed by your institution.
&lt;Pledge details&gt;
</t>
    </r>
    <r>
      <rPr>
        <sz val="10"/>
        <color theme="1"/>
        <rFont val="ＭＳ Ｐゴシック"/>
        <family val="2"/>
      </rPr>
      <t>ⅰ</t>
    </r>
    <r>
      <rPr>
        <sz val="10"/>
        <color theme="1"/>
        <rFont val="Century"/>
        <family val="1"/>
      </rPr>
      <t xml:space="preserve">. In the first year, the financial supporter will transfer one year's tuition fees and six months of accommodation fees within the specified deadlines. In the second year, and subsequently every six months, the financial supporter will transfer tuition fees and accommodation fees for six months, all to your school's account. If a student residing in school-designated housing moves out in less than one year, a penalty equivalent to one month's rent will be incurred.
</t>
    </r>
    <r>
      <rPr>
        <sz val="10"/>
        <color theme="1"/>
        <rFont val="ＭＳ Ｐゴシック"/>
        <family val="2"/>
      </rPr>
      <t>ⅱ</t>
    </r>
    <r>
      <rPr>
        <sz val="10"/>
        <color theme="1"/>
        <rFont val="Century"/>
        <family val="1"/>
      </rPr>
      <t xml:space="preserve">. In the event of poor attendance or expulsion due to significant violations of laws or regulations, I will return to my home country by the date specified by your institution. As the financial supporter, I bear full responsibility for ensuring the student's return within the specified deadline.
</t>
    </r>
    <r>
      <rPr>
        <sz val="10"/>
        <color theme="1"/>
        <rFont val="ＭＳ Ｐゴシック"/>
        <family val="2"/>
      </rPr>
      <t>ⅲ</t>
    </r>
    <r>
      <rPr>
        <sz val="10"/>
        <color theme="1"/>
        <rFont val="Century"/>
        <family val="1"/>
      </rPr>
      <t>. In the unfortunate event that the student engages in illegal residence or illegal employment, resulting in reputational damage, defamation, or financial loss to your institution, both the student and the financial supporter shall bear full responsibility for compensation.
The above terms have been confirmed by both the student and the financial supporter. During the student's enrollment at your institution, I pledge to study diligently without causing any inconvenience to those around me. Furthermore, the financial supporter commits to maintaining regular communication with the student and fully cooperating with your institution in case of any issues.</t>
    </r>
    <phoneticPr fontId="34"/>
  </si>
  <si>
    <r>
      <rPr>
        <sz val="22"/>
        <color theme="1"/>
        <rFont val="ＭＳ 明朝"/>
        <family val="3"/>
        <charset val="128"/>
      </rPr>
      <t>入学誓約書</t>
    </r>
    <r>
      <rPr>
        <sz val="26"/>
        <color theme="1"/>
        <rFont val="ＭＳ 明朝"/>
        <family val="1"/>
        <charset val="128"/>
      </rPr>
      <t xml:space="preserve">
</t>
    </r>
    <r>
      <rPr>
        <b/>
        <sz val="12"/>
        <color theme="1"/>
        <rFont val="Nirmala UI"/>
        <family val="1"/>
      </rPr>
      <t>जापानिज</t>
    </r>
    <r>
      <rPr>
        <b/>
        <sz val="12"/>
        <color theme="1"/>
        <rFont val="ＭＳ 明朝"/>
        <family val="1"/>
        <charset val="128"/>
      </rPr>
      <t xml:space="preserve"> </t>
    </r>
    <r>
      <rPr>
        <b/>
        <sz val="12"/>
        <color theme="1"/>
        <rFont val="Nirmala UI"/>
        <family val="1"/>
      </rPr>
      <t>भाषा</t>
    </r>
    <r>
      <rPr>
        <b/>
        <sz val="12"/>
        <color theme="1"/>
        <rFont val="ＭＳ 明朝"/>
        <family val="1"/>
        <charset val="128"/>
      </rPr>
      <t xml:space="preserve"> </t>
    </r>
    <r>
      <rPr>
        <b/>
        <sz val="12"/>
        <color theme="1"/>
        <rFont val="Nirmala UI"/>
        <family val="1"/>
      </rPr>
      <t>बिद्यालयमा</t>
    </r>
    <r>
      <rPr>
        <b/>
        <sz val="12"/>
        <color theme="1"/>
        <rFont val="ＭＳ 明朝"/>
        <family val="1"/>
        <charset val="128"/>
      </rPr>
      <t xml:space="preserve"> </t>
    </r>
    <r>
      <rPr>
        <b/>
        <sz val="12"/>
        <color theme="1"/>
        <rFont val="Nirmala UI"/>
        <family val="1"/>
      </rPr>
      <t>प्रवेश</t>
    </r>
    <r>
      <rPr>
        <b/>
        <sz val="12"/>
        <color theme="1"/>
        <rFont val="ＭＳ 明朝"/>
        <family val="1"/>
        <charset val="128"/>
      </rPr>
      <t xml:space="preserve"> </t>
    </r>
    <r>
      <rPr>
        <b/>
        <sz val="12"/>
        <color theme="1"/>
        <rFont val="Nirmala UI"/>
        <family val="1"/>
      </rPr>
      <t>गर्दा</t>
    </r>
    <r>
      <rPr>
        <b/>
        <sz val="12"/>
        <color theme="1"/>
        <rFont val="ＭＳ 明朝"/>
        <family val="1"/>
        <charset val="128"/>
      </rPr>
      <t xml:space="preserve"> </t>
    </r>
    <r>
      <rPr>
        <b/>
        <sz val="12"/>
        <color theme="1"/>
        <rFont val="Nirmala UI"/>
        <family val="1"/>
      </rPr>
      <t>लिनु</t>
    </r>
    <r>
      <rPr>
        <b/>
        <sz val="12"/>
        <color theme="1"/>
        <rFont val="ＭＳ 明朝"/>
        <family val="1"/>
        <charset val="128"/>
      </rPr>
      <t xml:space="preserve"> </t>
    </r>
    <r>
      <rPr>
        <b/>
        <sz val="12"/>
        <color theme="1"/>
        <rFont val="Nirmala UI"/>
        <family val="1"/>
      </rPr>
      <t>पर्ने</t>
    </r>
    <r>
      <rPr>
        <b/>
        <sz val="12"/>
        <color theme="1"/>
        <rFont val="ＭＳ 明朝"/>
        <family val="1"/>
        <charset val="128"/>
      </rPr>
      <t xml:space="preserve"> </t>
    </r>
    <r>
      <rPr>
        <b/>
        <sz val="12"/>
        <color theme="1"/>
        <rFont val="Nirmala UI"/>
        <family val="1"/>
      </rPr>
      <t>सपथ</t>
    </r>
    <phoneticPr fontId="34"/>
  </si>
  <si>
    <r>
      <rPr>
        <sz val="10"/>
        <color theme="1"/>
        <rFont val="Nirmala UI"/>
        <family val="1"/>
      </rPr>
      <t xml:space="preserve">
आवेदक र आर्थिक सहयोगीले विद्यार्थीले जापानको कानून र नियमहरू र तपाईंको संस्थाको शैक्षिक नियमहरूको साथसाथै तपाईंको संस्थामा भर्ना हुँदा निम्न मामिलाहरूलाई कडाइका साथ पालना गर्नु पर्नेछ ।</t>
    </r>
    <r>
      <rPr>
        <sz val="10"/>
        <color theme="1"/>
        <rFont val="Century"/>
        <family val="1"/>
      </rPr>
      <t xml:space="preserve">
</t>
    </r>
    <r>
      <rPr>
        <sz val="10"/>
        <color theme="1"/>
        <rFont val="Nirmala UI"/>
        <family val="1"/>
      </rPr>
      <t>उल्लङ्घनको घटनामा, विद्यार्थी र वित्तीय प्रायोजकले तपाइँको विद्यालयद्वारा लिइएका सबै अनुशासनात्मक कारबाही स्वीकार गर्नु पर्नेछ  ।</t>
    </r>
    <r>
      <rPr>
        <sz val="10"/>
        <color theme="1"/>
        <rFont val="Century"/>
        <family val="1"/>
      </rPr>
      <t xml:space="preserve">
&lt;</t>
    </r>
    <r>
      <rPr>
        <sz val="10"/>
        <color theme="1"/>
        <rFont val="Nirmala UI"/>
        <family val="1"/>
      </rPr>
      <t xml:space="preserve">सपथ लिदा गर्नु पर्ने प्रतिज्ञा विवरण&gt;
</t>
    </r>
    <r>
      <rPr>
        <sz val="10"/>
        <color theme="1"/>
        <rFont val="微软雅黑"/>
        <family val="1"/>
        <charset val="134"/>
      </rPr>
      <t>ⅰ</t>
    </r>
    <r>
      <rPr>
        <sz val="10"/>
        <color theme="1"/>
        <rFont val="Century"/>
        <family val="1"/>
      </rPr>
      <t>.</t>
    </r>
    <r>
      <rPr>
        <sz val="10"/>
        <color theme="1"/>
        <rFont val="Nirmala UI"/>
        <family val="1"/>
      </rPr>
      <t>पहिलो वर्षमा १ वर्षको ट्युसन र ६ महिनाको आवास खर्च; दोस्रो वर्षमा ६ महिनाको ट्युसन शुल्क र ६ महिनाको आवास खर्च प्रत्येक ६ महिनामा; प्रायोजकले खर्च भुक्तानी गर्नुपर्नेछ। तपाइँको विद्यालय द्वारा निर्धारित समय सीमा भित्र विद्यालय खातामा पैसा पठाउनुहोस् यदि कुनै विद्यार्थी विद्यालयले व्यवस्थित आवासमा बस्छ र एक वर्ष भित्र छोड्छ भने, एक महिनाको जरिवाना शुल्क लाग्ने छ ।किनकी बिद्यालय</t>
    </r>
    <r>
      <rPr>
        <sz val="10"/>
        <color theme="1"/>
        <rFont val="Century"/>
        <family val="1"/>
      </rPr>
      <t xml:space="preserve">le </t>
    </r>
    <r>
      <rPr>
        <sz val="10"/>
        <color theme="1"/>
        <rFont val="Nirmala UI"/>
        <family val="1"/>
      </rPr>
      <t>सुरुमा आबासको लागी दुई बर्षको सम्झौता गरेको हुन्छ तर यदी तपाईंले बिचमा आबास  छोड्दा आबास   सम्झौता क्यान्सिल  गर्नु पर्ने हुँदा सो बापत क्यान्सिल खर्छ बापत एक महिनाको जरिवाना शुल्क लाग्नेछ ।</t>
    </r>
    <r>
      <rPr>
        <sz val="10"/>
        <color theme="1"/>
        <rFont val="Century"/>
        <family val="1"/>
      </rPr>
      <t xml:space="preserve">
</t>
    </r>
    <r>
      <rPr>
        <sz val="10"/>
        <color theme="1"/>
        <rFont val="微软雅黑"/>
        <family val="1"/>
        <charset val="134"/>
      </rPr>
      <t>ⅱ</t>
    </r>
    <r>
      <rPr>
        <sz val="10"/>
        <color theme="1"/>
        <rFont val="Century"/>
        <family val="1"/>
      </rPr>
      <t xml:space="preserve">. </t>
    </r>
    <r>
      <rPr>
        <sz val="10"/>
        <color theme="1"/>
        <rFont val="Nirmala UI"/>
        <family val="1"/>
      </rPr>
      <t xml:space="preserve">यदि तपाईंको बिद्यालयमा उपस्थिति कम वा महत्त्वपूर्ण कानून र नियमहरूको उल्लङ्घनको कारण निष्कासन गरिएको छ भने, तपाईंले आफ्नो विद्यालयले तोकिएको मितिभित्र आफ्नो गृह देश फर्किनुपर्छ। 
</t>
    </r>
    <r>
      <rPr>
        <sz val="10"/>
        <color theme="1"/>
        <rFont val="微软雅黑"/>
        <family val="1"/>
        <charset val="134"/>
      </rPr>
      <t>ⅲ</t>
    </r>
    <r>
      <rPr>
        <sz val="10"/>
        <color theme="1"/>
        <rFont val="Century"/>
        <family val="1"/>
      </rPr>
      <t xml:space="preserve">. </t>
    </r>
    <r>
      <rPr>
        <sz val="10"/>
        <color theme="1"/>
        <rFont val="Nirmala UI"/>
        <family val="1"/>
      </rPr>
      <t>यदि कुनै विद्यार्थीले गैरकानूनी रूपमा बस्ने वा गैरकानूनी रूपमा काम गर्ने, तपाईंको विद्यालयलाई प्रतिष्ठामा क्षति पुर्‍याउने, मानहानि गर्ने वा आर्थिक क्षति पुर्‍याउने अपराध गरेमा, विद्यार्थी र वित्तीय प्रायोजक क्षतिपूर्तिको लागि पूर्ण रूपमा जिम्मेवार हुनेछन्। 
माथिको विवरण विद्यार्थी र वित्तीय प्रायोजक अथवा  स्पोन्सर दुवैको लागी लागु हुनेछ ।</t>
    </r>
    <r>
      <rPr>
        <sz val="10"/>
        <color theme="1"/>
        <rFont val="微软雅黑"/>
        <family val="1"/>
        <charset val="134"/>
      </rPr>
      <t xml:space="preserve"> </t>
    </r>
    <r>
      <rPr>
        <sz val="10"/>
        <color theme="1"/>
        <rFont val="Nirmala UI"/>
        <family val="1"/>
      </rPr>
      <t>म तपाईंको एकेडेमीको विद्यार्थी हुँदा, म लगनशीलताका साथ अध्ययन गर्ने र मेरो वरपरका मानिसहरूलाई कुनै समस्या नदिने वाचा गर्छु। वित्तीय प्रायोजक अथवा  स्पोन्सरले विद्यार्थीसँग नियमित रूपमा सञ्चार गर्ने र कुनै समस्या उत्पन्न भएमा तपाईंको विद्यालयलाई पूर्ण रूपमा सहयोग गर्ने वाचा पनि गर्नेछ !</t>
    </r>
    <phoneticPr fontId="34"/>
  </si>
  <si>
    <r>
      <rPr>
        <sz val="22"/>
        <color theme="1"/>
        <rFont val="ＭＳ 明朝"/>
        <family val="3"/>
        <charset val="128"/>
      </rPr>
      <t>入学誓約書</t>
    </r>
    <r>
      <rPr>
        <sz val="26"/>
        <color theme="1"/>
        <rFont val="ＭＳ 明朝"/>
        <family val="1"/>
        <charset val="128"/>
      </rPr>
      <t xml:space="preserve">
</t>
    </r>
    <r>
      <rPr>
        <b/>
        <sz val="12"/>
        <color theme="1"/>
        <rFont val="Times New Roman"/>
        <family val="1"/>
      </rPr>
      <t>Lời thề nhập học</t>
    </r>
    <phoneticPr fontId="34"/>
  </si>
  <si>
    <r>
      <rPr>
        <sz val="12"/>
        <color theme="1"/>
        <rFont val="微软雅黑"/>
        <family val="1"/>
        <charset val="134"/>
      </rPr>
      <t>　</t>
    </r>
    <r>
      <rPr>
        <sz val="12"/>
        <color theme="1"/>
        <rFont val="Times New Roman"/>
        <family val="1"/>
      </rPr>
      <t xml:space="preserve">Người nộp đơn và người hỗ trợ tài chính cam kết rằng sinh viên sẽ tuân thủ nghiêm ngặt luật pháp và quy định của Nhật Bản cũng như các quy định học thuật của trường bạn, cũng như các vấn đề sau khi đăng ký vào trường của bạn.
Trong trường hợp vi phạm, sinh viên và nhà tài trợ tài chính cam kết chấp nhận mọi hình thức kỷ luật do trường của bạn thực hiện.
&lt;Chi tiết cam kết&gt;
</t>
    </r>
    <r>
      <rPr>
        <sz val="12"/>
        <color theme="1"/>
        <rFont val="微软雅黑"/>
        <family val="1"/>
        <charset val="134"/>
      </rPr>
      <t>　</t>
    </r>
    <r>
      <rPr>
        <sz val="12"/>
        <color theme="1"/>
        <rFont val="Times New Roman"/>
        <family val="1"/>
      </rPr>
      <t xml:space="preserve">1. Trong năm đầu tiên, người hỗ trợ tài chính sẽ nộp học phí và chi phí nhà ở sáu tháng một lần, và trong năm thứ hai, học phí và chi phí nhà ở sẽ được nộp sáu tháng một lần theo thời hạn do trường của bạn quy định. Nếu học sinh sống trong nhà do trường sắp xếp và rời đi trong vòng một năm, học sinh sẽ bị tính phí phạt một tháng.
</t>
    </r>
    <r>
      <rPr>
        <sz val="12"/>
        <color theme="1"/>
        <rFont val="微软雅黑"/>
        <family val="1"/>
        <charset val="134"/>
      </rPr>
      <t>　</t>
    </r>
    <r>
      <rPr>
        <sz val="12"/>
        <color theme="1"/>
        <rFont val="Times New Roman"/>
        <family val="1"/>
      </rPr>
      <t xml:space="preserve">2. Nếu bạn bị đuổi học do đi học kém hoặc vi phạm các luật và quy định quan trọng, bạn phải trở về nước trước ngày do trường bạn chỉ định. Ngoài ra, với tư cách là người hỗ trợ tài chính, sinh viên sẽ hoàn toàn chịu trách nhiệm về việc sinh viên quay trở lại Nhật Bản trong thời hạn quy định.
</t>
    </r>
    <r>
      <rPr>
        <sz val="12"/>
        <color theme="1"/>
        <rFont val="微软雅黑"/>
        <family val="1"/>
        <charset val="134"/>
      </rPr>
      <t>　</t>
    </r>
    <r>
      <rPr>
        <sz val="12"/>
        <color theme="1"/>
        <rFont val="Times New Roman"/>
        <family val="1"/>
      </rPr>
      <t xml:space="preserve">3. Trong trường hợp học sinh phạm tội lưu trú hoặc làm việc trái pháp luật, gây tổn hại về uy tín, bôi nhọ hoặc thiệt hại kinh tế cho trường mình thì học sinh và nhà tài trợ sẽ hoàn toàn chịu trách nhiệm bồi thường thiệt hại. vì điều này.
</t>
    </r>
    <r>
      <rPr>
        <sz val="12"/>
        <color theme="1"/>
        <rFont val="微软雅黑"/>
        <family val="1"/>
        <charset val="134"/>
      </rPr>
      <t>　</t>
    </r>
    <r>
      <rPr>
        <sz val="12"/>
        <color theme="1"/>
        <rFont val="Times New Roman"/>
        <family val="1"/>
      </rPr>
      <t>Các chi tiết trên đã được xác nhận bởi cả sinh viên và nhà tài trợ tài chính. Khi còn là học sinh của học viện các bạn, tôi cam kết sẽ chăm chỉ học tập và không gây phiền phức cho những người xung quanh. Nhà tài trợ tài chính cũng cam kết liên lạc với sinh viên một cách thường xuyên và hợp tác đầy đủ với trường của bạn nếu có vấn đề phát sinh.</t>
    </r>
    <phoneticPr fontId="34"/>
  </si>
  <si>
    <t>は、学生本人が貴校に入学する</t>
    <rPh sb="2" eb="4">
      <t>ガクセイ</t>
    </rPh>
    <rPh sb="4" eb="6">
      <t>ホンニン</t>
    </rPh>
    <phoneticPr fontId="34"/>
  </si>
  <si>
    <t>にあたり、日本国の法令と貴校の学則ははじめ、以下の事項を厳守することを誓約します。
　万一違反した場合、学生本人と経費支弁者は貴校が下す全ての処分を受け入れることを誓約します。
＜誓約内容＞
　1、1年目は学費等1年分と半年ごとの住居費、2年目は学費と住居費について、半年ごとに必ず貴校が定めた期限内に経費支弁者が送金します。学校が定めた住居に住む学生が、1年未満で退室する場合は、違約金が1か月分発生します。学校は2年間の宿泊契約を結んでおり、宿泊契約は年間契約となっております。途中退去の場合は、宿泊契約を解約しなければならないので、1ヶ月分の違約金が発生します。
　2、出席率不良または重要な法令、学則違反により退学処分になった場合は貴校が指定する日までに必ず帰国します。また経費支弁者として学生本人の期限内帰国に全面的な責任を負います。
　3、万一、学生本人が不法滞在や不法就労の罪を犯すことにより、貴校に風評被害・名誉毀損や経済的損害を招いた場合、学生本人と経費支弁者が損害賠償の責任を全面的に負います。
　以上の内容を学生本人と経費支弁者の二人で確認しました。貴校在学中は周囲の人々に迷惑をかけることなく真面目に学習に励むことを誓います。また経費支弁者は、定期的に学生本人と連絡をとり、問題が生じた場合は貴校に全面的に協力することを誓います。</t>
    <rPh sb="212" eb="214">
      <t>ネンカン</t>
    </rPh>
    <rPh sb="215" eb="217">
      <t>シュクハク</t>
    </rPh>
    <rPh sb="220" eb="221">
      <t>ムス</t>
    </rPh>
    <rPh sb="258" eb="260">
      <t>カイヤク</t>
    </rPh>
    <rPh sb="281" eb="283">
      <t>ハッセイ</t>
    </rPh>
    <phoneticPr fontId="34"/>
  </si>
  <si>
    <t>にあたり、日本国の法令と貴校の学則ははじめ、以下の事項を厳守することを誓約します。
　万一違反した場合、学生本人と経費支弁者は貴校が下す全ての処分を受け入れることを誓約します。
＜誓約内容＞
　1、1年目は学費等1年分と半年ごとの住居費、2年目は学費と住居費について、半年ごとに必ず貴校が定めた期限内に経費支弁者が送金します。学校が定めた住居に住む学生が、1年未満で退室する場合は、違約金が1か月分発生します。学校は2年間の宿泊契約を結んでおり、宿泊契約は年間契約となっております。途中退去の場合は、宿泊契約を解約しなければならないので、1ヶ月分の違約金が発生します。
　2、出席率不良または重要な法令、学則違反により退学処分になった場合は貴校が指定する日までに必ず帰国します。また経費支弁者として学生本人の期限内帰国に全面的な責任を負います。
　3、万一、学生本人が不法滞在や不法就労の罪を犯すことにより、貴校に風評被害・名誉毀損や経済的損害を招いた場合、学生本人と経費支弁者が損害賠償の責任を全面的に負います。
　以上の内容を学生本人と経費支弁者の二人で確認しました。貴校在学中は周囲の人々に迷惑をかけることなく真面目に学習に励むことを誓います。また経費支弁者は、定期的に学生本人と連絡をとり、問題が生じた場合は貴校に全面的に協力することを誓います。</t>
    <rPh sb="210" eb="212">
      <t>ネンカン</t>
    </rPh>
    <rPh sb="213" eb="215">
      <t>シュクハク</t>
    </rPh>
    <rPh sb="218" eb="219">
      <t>ムス</t>
    </rPh>
    <rPh sb="256" eb="258">
      <t>カイヤク</t>
    </rPh>
    <rPh sb="279" eb="281">
      <t>ハッセイ</t>
    </rPh>
    <phoneticPr fontId="34"/>
  </si>
  <si>
    <t>にあたり、日本国の法令と貴校の学則ははじめ、以下の事項を厳守することを誓約します。
　万一違反した場合、学生本人と経費支弁者は貴校が下す全ての処分を受け入れることを誓約します。
＜誓約内容＞
　1、1年目は学費等1年分と半年ごとの住居費、2年目は学費と住居費について、半年ごとに必ず貴校が定めた期限内に経費支弁者が送金します。学校が定めた住居に住む学生が、1年未満で退室する場合は、違約金が1か月分発生します。
　2、出席率不良または重要な法令、学則違反により退学処分になった場合は貴校が指定する日までに必ず帰国します。また経費支弁者として学生本人の期限内帰国に全面的な責任を負います。
　3、万一、学生本人が不法滞在や不法就労の罪を犯すことにより、貴校に風評被害・名誉毀損や経済的損害を招いた場合、学生本人と経費支弁者が損害賠償の責任を全面的に負います。
　以上の内容を学生本人と経費支弁者の二人で確認しました。貴校在学中は周囲の人々に迷惑をかけることなく真面目に学習に励むことを誓います。また経費支弁者は、定期的に学生本人と連絡をとり、問題が生じた場合は貴校に全面的に協力することを誓います。</t>
  </si>
  <si>
    <t>【別紙】各種確認書（申請人作成用）</t>
    <phoneticPr fontId="34"/>
  </si>
  <si>
    <t>参考様式</t>
    <phoneticPr fontId="34"/>
  </si>
  <si>
    <r>
      <t>１　日本語能力</t>
    </r>
    <r>
      <rPr>
        <sz val="10"/>
        <color theme="1"/>
        <rFont val="ＭＳ Ｐ明朝"/>
        <family val="1"/>
        <charset val="128"/>
      </rPr>
      <t xml:space="preserve"> （該当するものを全て記載）</t>
    </r>
    <rPh sb="2" eb="5">
      <t>ニホンゴ</t>
    </rPh>
    <rPh sb="5" eb="7">
      <t>ノウリョク</t>
    </rPh>
    <rPh sb="9" eb="11">
      <t>ガイトウ</t>
    </rPh>
    <rPh sb="16" eb="17">
      <t>スベ</t>
    </rPh>
    <rPh sb="18" eb="20">
      <t>キサイ</t>
    </rPh>
    <phoneticPr fontId="88"/>
  </si>
  <si>
    <r>
      <t xml:space="preserve">  Japanese language ability</t>
    </r>
    <r>
      <rPr>
        <sz val="9"/>
        <color theme="1"/>
        <rFont val="微软雅黑"/>
        <family val="2"/>
        <charset val="134"/>
      </rPr>
      <t>（</t>
    </r>
    <r>
      <rPr>
        <sz val="9"/>
        <color theme="1"/>
        <rFont val="Arial Narrow"/>
        <family val="2"/>
      </rPr>
      <t>select all the appropriate ones</t>
    </r>
    <r>
      <rPr>
        <sz val="9"/>
        <color theme="1"/>
        <rFont val="微软雅黑"/>
        <family val="2"/>
        <charset val="134"/>
      </rPr>
      <t>）</t>
    </r>
    <phoneticPr fontId="88"/>
  </si>
  <si>
    <t>（３）試験日</t>
    <rPh sb="3" eb="5">
      <t>シケン</t>
    </rPh>
    <rPh sb="5" eb="6">
      <t>ビ</t>
    </rPh>
    <phoneticPr fontId="88"/>
  </si>
  <si>
    <t>Date of the test</t>
    <phoneticPr fontId="88"/>
  </si>
  <si>
    <t>（１）機関名</t>
    <rPh sb="3" eb="6">
      <t>キカンメイ</t>
    </rPh>
    <phoneticPr fontId="88"/>
  </si>
  <si>
    <t>（２）期間：</t>
    <rPh sb="3" eb="5">
      <t>キカン</t>
    </rPh>
    <phoneticPr fontId="88"/>
  </si>
  <si>
    <t>(住所)</t>
    <rPh sb="1" eb="3">
      <t>ジュウショ</t>
    </rPh>
    <phoneticPr fontId="34"/>
  </si>
  <si>
    <t>(Adress)</t>
    <phoneticPr fontId="88"/>
  </si>
  <si>
    <t>（３）学習時間</t>
    <rPh sb="3" eb="7">
      <t>ガクシュウジカン</t>
    </rPh>
    <phoneticPr fontId="88"/>
  </si>
  <si>
    <t>hour</t>
    <phoneticPr fontId="88"/>
  </si>
  <si>
    <t xml:space="preserve"> 2　入学選考における語学能力の確認方法 （該当するものを全て記載）</t>
    <phoneticPr fontId="88"/>
  </si>
  <si>
    <r>
      <t xml:space="preserve">  Selection of Entrants</t>
    </r>
    <r>
      <rPr>
        <sz val="9"/>
        <color theme="1"/>
        <rFont val="微软雅黑"/>
        <family val="2"/>
        <charset val="134"/>
      </rPr>
      <t>（</t>
    </r>
    <r>
      <rPr>
        <sz val="9"/>
        <color theme="1"/>
        <rFont val="Arial Narrow"/>
        <family val="2"/>
      </rPr>
      <t>select all the appropriate ones</t>
    </r>
    <r>
      <rPr>
        <sz val="9"/>
        <color theme="1"/>
        <rFont val="微软雅黑"/>
        <family val="2"/>
        <charset val="134"/>
      </rPr>
      <t>）</t>
    </r>
    <phoneticPr fontId="88"/>
  </si>
  <si>
    <t>試験</t>
    <rPh sb="0" eb="2">
      <t>シケン</t>
    </rPh>
    <phoneticPr fontId="88"/>
  </si>
  <si>
    <t>test</t>
    <phoneticPr fontId="88"/>
  </si>
  <si>
    <t>語学能力の確認（レベル）</t>
    <phoneticPr fontId="88"/>
  </si>
  <si>
    <t>Check of language ability (level)</t>
    <phoneticPr fontId="88"/>
  </si>
  <si>
    <t>（</t>
    <phoneticPr fontId="88"/>
  </si>
  <si>
    <t>級／点　相当）</t>
    <rPh sb="0" eb="1">
      <t>キュウ</t>
    </rPh>
    <rPh sb="2" eb="3">
      <t>テン</t>
    </rPh>
    <rPh sb="4" eb="6">
      <t>ソウトウ</t>
    </rPh>
    <phoneticPr fontId="88"/>
  </si>
  <si>
    <t>例）　日本語能力試験Ｎ２相当</t>
    <phoneticPr fontId="88"/>
  </si>
  <si>
    <t>面接</t>
    <phoneticPr fontId="88"/>
  </si>
  <si>
    <t>Interview</t>
    <phoneticPr fontId="88"/>
  </si>
  <si>
    <t>書類確認</t>
    <rPh sb="0" eb="2">
      <t>ショルイ</t>
    </rPh>
    <rPh sb="2" eb="4">
      <t>カクニン</t>
    </rPh>
    <phoneticPr fontId="88"/>
  </si>
  <si>
    <t>Check of documents</t>
    <phoneticPr fontId="88"/>
  </si>
  <si>
    <t>語学能力（確認書類）</t>
    <phoneticPr fontId="88"/>
  </si>
  <si>
    <t xml:space="preserve"> Language ability (documents)</t>
    <phoneticPr fontId="88"/>
  </si>
  <si>
    <t>級／点　証明書）</t>
    <rPh sb="0" eb="1">
      <t>キュウ</t>
    </rPh>
    <rPh sb="2" eb="3">
      <t>テン</t>
    </rPh>
    <rPh sb="4" eb="7">
      <t>ショウメイショ</t>
    </rPh>
    <phoneticPr fontId="88"/>
  </si>
  <si>
    <t>その他（詳細）</t>
    <rPh sb="2" eb="3">
      <t>タ</t>
    </rPh>
    <rPh sb="4" eb="6">
      <t>ショウサイ</t>
    </rPh>
    <phoneticPr fontId="88"/>
  </si>
  <si>
    <r>
      <t>others</t>
    </r>
    <r>
      <rPr>
        <sz val="9"/>
        <color theme="1"/>
        <rFont val="微软雅黑"/>
        <family val="2"/>
        <charset val="134"/>
      </rPr>
      <t>（</t>
    </r>
    <r>
      <rPr>
        <sz val="9"/>
        <color theme="1"/>
        <rFont val="Arial Narrow"/>
        <family val="2"/>
      </rPr>
      <t>details</t>
    </r>
    <r>
      <rPr>
        <sz val="9"/>
        <color theme="1"/>
        <rFont val="微软雅黑"/>
        <family val="2"/>
        <charset val="134"/>
      </rPr>
      <t>）</t>
    </r>
    <phoneticPr fontId="88"/>
  </si>
  <si>
    <t>例）　●●からの推薦</t>
    <phoneticPr fontId="88"/>
  </si>
  <si>
    <t>※　２の語学能力については、修学に必要な外国語の語学能力の記載で可。募集要項等を参考に可能な範囲で記載してください。</t>
    <rPh sb="4" eb="6">
      <t>ゴガク</t>
    </rPh>
    <rPh sb="6" eb="8">
      <t>ノウリョク</t>
    </rPh>
    <rPh sb="14" eb="16">
      <t>シュウガク</t>
    </rPh>
    <rPh sb="17" eb="19">
      <t>ヒツヨウ</t>
    </rPh>
    <rPh sb="20" eb="23">
      <t>ガイコクゴ</t>
    </rPh>
    <rPh sb="24" eb="26">
      <t>ゴガク</t>
    </rPh>
    <rPh sb="26" eb="28">
      <t>ノウリョク</t>
    </rPh>
    <rPh sb="29" eb="31">
      <t>キサイ</t>
    </rPh>
    <rPh sb="32" eb="33">
      <t>カ</t>
    </rPh>
    <rPh sb="34" eb="36">
      <t>ボシュウ</t>
    </rPh>
    <rPh sb="36" eb="38">
      <t>ヨウコウ</t>
    </rPh>
    <rPh sb="38" eb="39">
      <t>トウ</t>
    </rPh>
    <rPh sb="40" eb="42">
      <t>サンコウ</t>
    </rPh>
    <rPh sb="43" eb="45">
      <t>カノウ</t>
    </rPh>
    <rPh sb="46" eb="48">
      <t>ハンイ</t>
    </rPh>
    <rPh sb="49" eb="51">
      <t>キサイ</t>
    </rPh>
    <phoneticPr fontId="88"/>
  </si>
  <si>
    <t>※　記載は任意となりますので、当該記載内容のみをもって、在留審査において不利益な取扱いをすることはありませんが、可能な限り詳細に記載</t>
    <phoneticPr fontId="88"/>
  </si>
  <si>
    <t>することを推奨します。在留審査において疑義が生じ、記載内容も不足している場合、書類の追加提出を求める可能性があります。</t>
    <phoneticPr fontId="88"/>
  </si>
  <si>
    <t>※　以下「教育機関／ 課程等名」については、教育機関、課程、学部、学科、専攻、コース等の名称を詳細に記載してください。</t>
    <phoneticPr fontId="88"/>
  </si>
  <si>
    <t>教育機関／</t>
    <phoneticPr fontId="88"/>
  </si>
  <si>
    <t>課程等名：</t>
    <phoneticPr fontId="88"/>
  </si>
  <si>
    <t xml:space="preserve"> 申請人氏名：</t>
    <phoneticPr fontId="88"/>
  </si>
  <si>
    <t>【別紙】各種確認書（申請人等作成用）</t>
    <rPh sb="1" eb="3">
      <t>ベッシ</t>
    </rPh>
    <rPh sb="4" eb="6">
      <t>カクシュ</t>
    </rPh>
    <rPh sb="6" eb="9">
      <t>カクニンショ</t>
    </rPh>
    <rPh sb="10" eb="13">
      <t>シンセイニン</t>
    </rPh>
    <rPh sb="13" eb="14">
      <t>トウ</t>
    </rPh>
    <rPh sb="14" eb="16">
      <t>サクセイ</t>
    </rPh>
    <rPh sb="16" eb="17">
      <t>ヨウ</t>
    </rPh>
    <phoneticPr fontId="222"/>
  </si>
  <si>
    <t>参考様式</t>
    <rPh sb="0" eb="2">
      <t>サンコウ</t>
    </rPh>
    <rPh sb="2" eb="4">
      <t>ヨウシキ</t>
    </rPh>
    <phoneticPr fontId="222"/>
  </si>
  <si>
    <r>
      <t xml:space="preserve"> 1　日本語能力</t>
    </r>
    <r>
      <rPr>
        <sz val="10"/>
        <rFont val="ＭＳ Ｐ明朝"/>
        <family val="1"/>
        <charset val="128"/>
      </rPr>
      <t xml:space="preserve">  （該当するものを全て記載）</t>
    </r>
    <rPh sb="3" eb="6">
      <t>ニホンゴ</t>
    </rPh>
    <rPh sb="6" eb="8">
      <t>ノウリョク</t>
    </rPh>
    <phoneticPr fontId="88"/>
  </si>
  <si>
    <r>
      <t>Japanese language ability</t>
    </r>
    <r>
      <rPr>
        <sz val="9"/>
        <rFont val="ＭＳ Ｐゴシック"/>
        <family val="3"/>
        <charset val="128"/>
      </rPr>
      <t>（</t>
    </r>
    <r>
      <rPr>
        <sz val="9"/>
        <rFont val="Arial Narrow"/>
        <family val="2"/>
      </rPr>
      <t>select all the appropriate ones</t>
    </r>
    <r>
      <rPr>
        <sz val="9"/>
        <rFont val="ＭＳ Ｐゴシック"/>
        <family val="3"/>
        <charset val="128"/>
      </rPr>
      <t>）</t>
    </r>
    <phoneticPr fontId="88"/>
  </si>
  <si>
    <t>（３）試験日</t>
    <rPh sb="3" eb="6">
      <t>シケンビ</t>
    </rPh>
    <phoneticPr fontId="88"/>
  </si>
  <si>
    <t>日本語教育を受けた教育機関及び期間</t>
    <phoneticPr fontId="222"/>
  </si>
  <si>
    <t>(Address)</t>
    <phoneticPr fontId="88"/>
  </si>
  <si>
    <r>
      <rPr>
        <sz val="9"/>
        <rFont val="ＭＳ Ｐゴシック"/>
        <family val="3"/>
        <charset val="128"/>
      </rPr>
      <t>（</t>
    </r>
    <r>
      <rPr>
        <sz val="9"/>
        <rFont val="Arial Narrow"/>
        <family val="2"/>
      </rPr>
      <t>Year</t>
    </r>
    <r>
      <rPr>
        <sz val="9"/>
        <rFont val="ＭＳ Ｐゴシック"/>
        <family val="3"/>
        <charset val="128"/>
      </rPr>
      <t>）</t>
    </r>
    <phoneticPr fontId="88"/>
  </si>
  <si>
    <r>
      <rPr>
        <sz val="9"/>
        <rFont val="ＭＳ Ｐゴシック"/>
        <family val="3"/>
        <charset val="128"/>
      </rPr>
      <t>（</t>
    </r>
    <r>
      <rPr>
        <sz val="9"/>
        <rFont val="Arial Narrow"/>
        <family val="2"/>
      </rPr>
      <t>Month</t>
    </r>
    <r>
      <rPr>
        <sz val="9"/>
        <rFont val="ＭＳ Ｐゴシック"/>
        <family val="3"/>
        <charset val="128"/>
      </rPr>
      <t>）</t>
    </r>
    <phoneticPr fontId="88"/>
  </si>
  <si>
    <t>hour</t>
    <phoneticPr fontId="222"/>
  </si>
  <si>
    <r>
      <t xml:space="preserve"> 2　入学選考における語学能力の確認方法</t>
    </r>
    <r>
      <rPr>
        <sz val="10"/>
        <rFont val="ＭＳ Ｐ明朝"/>
        <family val="1"/>
        <charset val="128"/>
      </rPr>
      <t xml:space="preserve"> （該当するものを全て記載）</t>
    </r>
    <rPh sb="3" eb="5">
      <t>ニュウガク</t>
    </rPh>
    <rPh sb="5" eb="7">
      <t>センコウ</t>
    </rPh>
    <rPh sb="11" eb="15">
      <t>ゴガクノウリョク</t>
    </rPh>
    <rPh sb="16" eb="18">
      <t>カクニン</t>
    </rPh>
    <rPh sb="18" eb="20">
      <t>ホウホウ</t>
    </rPh>
    <rPh sb="22" eb="24">
      <t>ガイトウ</t>
    </rPh>
    <rPh sb="29" eb="30">
      <t>スベ</t>
    </rPh>
    <rPh sb="31" eb="33">
      <t>キサイ</t>
    </rPh>
    <phoneticPr fontId="88"/>
  </si>
  <si>
    <r>
      <t>Selection of Entrants</t>
    </r>
    <r>
      <rPr>
        <sz val="9"/>
        <rFont val="ＭＳ Ｐゴシック"/>
        <family val="3"/>
        <charset val="128"/>
      </rPr>
      <t>（</t>
    </r>
    <r>
      <rPr>
        <sz val="9"/>
        <rFont val="Arial Narrow"/>
        <family val="2"/>
      </rPr>
      <t>select all the appropriate ones</t>
    </r>
    <r>
      <rPr>
        <sz val="9"/>
        <rFont val="ＭＳ Ｐゴシック"/>
        <family val="3"/>
        <charset val="128"/>
      </rPr>
      <t>）</t>
    </r>
    <phoneticPr fontId="88"/>
  </si>
  <si>
    <t>語学能力の確認（レベル）</t>
    <rPh sb="0" eb="2">
      <t>ゴガク</t>
    </rPh>
    <rPh sb="2" eb="4">
      <t>ノウリョク</t>
    </rPh>
    <rPh sb="5" eb="7">
      <t>カクニン</t>
    </rPh>
    <phoneticPr fontId="88"/>
  </si>
  <si>
    <t>例）　日本語能力試験Ｎ２相当</t>
    <rPh sb="0" eb="1">
      <t>レイ</t>
    </rPh>
    <rPh sb="3" eb="6">
      <t>ニホンゴ</t>
    </rPh>
    <rPh sb="6" eb="8">
      <t>ノウリョク</t>
    </rPh>
    <rPh sb="8" eb="10">
      <t>シケン</t>
    </rPh>
    <rPh sb="12" eb="14">
      <t>ソウトウ</t>
    </rPh>
    <phoneticPr fontId="222"/>
  </si>
  <si>
    <t>面接</t>
    <rPh sb="0" eb="2">
      <t>メンセツ</t>
    </rPh>
    <phoneticPr fontId="222"/>
  </si>
  <si>
    <t>Interview</t>
    <phoneticPr fontId="222"/>
  </si>
  <si>
    <t>書類確認</t>
    <rPh sb="0" eb="2">
      <t>ショルイ</t>
    </rPh>
    <rPh sb="2" eb="4">
      <t>カクニン</t>
    </rPh>
    <phoneticPr fontId="222"/>
  </si>
  <si>
    <t>Check of documents</t>
    <phoneticPr fontId="222"/>
  </si>
  <si>
    <t>語学能力（確認書類）</t>
    <rPh sb="0" eb="2">
      <t>ゴガク</t>
    </rPh>
    <rPh sb="2" eb="4">
      <t>ノウリョク</t>
    </rPh>
    <rPh sb="5" eb="7">
      <t>カクニン</t>
    </rPh>
    <rPh sb="7" eb="9">
      <t>ショルイ</t>
    </rPh>
    <phoneticPr fontId="88"/>
  </si>
  <si>
    <t>Language ability (documents)</t>
    <phoneticPr fontId="88"/>
  </si>
  <si>
    <t>例）　日本語能力試験Ｎ２</t>
    <rPh sb="0" eb="1">
      <t>レイ</t>
    </rPh>
    <rPh sb="3" eb="6">
      <t>ニホンゴ</t>
    </rPh>
    <rPh sb="6" eb="8">
      <t>ノウリョク</t>
    </rPh>
    <rPh sb="8" eb="10">
      <t>シケン</t>
    </rPh>
    <phoneticPr fontId="222"/>
  </si>
  <si>
    <t>others（details）</t>
    <phoneticPr fontId="222"/>
  </si>
  <si>
    <t>例）　●●からの推薦</t>
    <rPh sb="0" eb="1">
      <t>レイ</t>
    </rPh>
    <rPh sb="8" eb="10">
      <t>スイセン</t>
    </rPh>
    <phoneticPr fontId="222"/>
  </si>
  <si>
    <t>※　２の語学能力については、修学に必要な外国語の語学能力の記載で可。募集要項等を参考に可能な範囲で記載してください。</t>
    <rPh sb="4" eb="8">
      <t>ゴガクノウリョク</t>
    </rPh>
    <rPh sb="14" eb="16">
      <t>シュウガク</t>
    </rPh>
    <rPh sb="17" eb="19">
      <t>ヒツヨウ</t>
    </rPh>
    <rPh sb="20" eb="23">
      <t>ガイコクゴ</t>
    </rPh>
    <rPh sb="24" eb="28">
      <t>ゴガクノウリョク</t>
    </rPh>
    <rPh sb="29" eb="31">
      <t>キサイ</t>
    </rPh>
    <rPh sb="32" eb="33">
      <t>カ</t>
    </rPh>
    <rPh sb="34" eb="36">
      <t>ボシュウ</t>
    </rPh>
    <rPh sb="36" eb="38">
      <t>ヨウコウ</t>
    </rPh>
    <rPh sb="38" eb="39">
      <t>トウ</t>
    </rPh>
    <rPh sb="40" eb="42">
      <t>サンコウ</t>
    </rPh>
    <rPh sb="43" eb="45">
      <t>カノウ</t>
    </rPh>
    <rPh sb="46" eb="48">
      <t>ハンイ</t>
    </rPh>
    <rPh sb="49" eb="51">
      <t>キサイ</t>
    </rPh>
    <phoneticPr fontId="222"/>
  </si>
  <si>
    <t>※　記載は任意となりますので、当該記載内容のみをもって、在留審査において不利益な取扱いをすることはありませんが、可能な限り詳細に記載することを推奨します。在留審査において疑義が生じ、記載内容も不足している場合、書類の追加提出を求める可能性があります。</t>
    <rPh sb="2" eb="4">
      <t>キサイ</t>
    </rPh>
    <rPh sb="5" eb="7">
      <t>ニンイ</t>
    </rPh>
    <rPh sb="15" eb="17">
      <t>トウガイ</t>
    </rPh>
    <rPh sb="17" eb="19">
      <t>キサイ</t>
    </rPh>
    <rPh sb="19" eb="21">
      <t>ナイヨウ</t>
    </rPh>
    <rPh sb="28" eb="30">
      <t>ザイリュウ</t>
    </rPh>
    <rPh sb="30" eb="32">
      <t>シンサ</t>
    </rPh>
    <rPh sb="36" eb="39">
      <t>フリエキ</t>
    </rPh>
    <rPh sb="40" eb="42">
      <t>トリアツカ</t>
    </rPh>
    <rPh sb="56" eb="58">
      <t>カノウ</t>
    </rPh>
    <rPh sb="59" eb="60">
      <t>カギ</t>
    </rPh>
    <rPh sb="61" eb="63">
      <t>ショウサイ</t>
    </rPh>
    <rPh sb="64" eb="66">
      <t>キサイ</t>
    </rPh>
    <rPh sb="71" eb="73">
      <t>スイショウ</t>
    </rPh>
    <rPh sb="77" eb="81">
      <t>ザイリュウシンサ</t>
    </rPh>
    <rPh sb="85" eb="87">
      <t>ギギ</t>
    </rPh>
    <rPh sb="88" eb="89">
      <t>ショウ</t>
    </rPh>
    <rPh sb="91" eb="93">
      <t>キサイ</t>
    </rPh>
    <rPh sb="93" eb="95">
      <t>ナイヨウ</t>
    </rPh>
    <rPh sb="96" eb="98">
      <t>フソク</t>
    </rPh>
    <rPh sb="102" eb="104">
      <t>バアイ</t>
    </rPh>
    <rPh sb="105" eb="107">
      <t>ショルイ</t>
    </rPh>
    <rPh sb="108" eb="110">
      <t>ツイカ</t>
    </rPh>
    <rPh sb="110" eb="112">
      <t>テイシュツ</t>
    </rPh>
    <rPh sb="113" eb="114">
      <t>モト</t>
    </rPh>
    <rPh sb="116" eb="119">
      <t>カノウセイ</t>
    </rPh>
    <phoneticPr fontId="222"/>
  </si>
  <si>
    <t>※　以下「教育機関／
課程等名」については、教育機関、課程、学部、学科、専攻、コース等の名称を詳細に記載してください。</t>
    <rPh sb="2" eb="4">
      <t>イカ</t>
    </rPh>
    <rPh sb="11" eb="13">
      <t>カテイ</t>
    </rPh>
    <rPh sb="13" eb="14">
      <t>トウ</t>
    </rPh>
    <rPh sb="14" eb="15">
      <t>メイ</t>
    </rPh>
    <rPh sb="22" eb="26">
      <t>キョウイクキカン</t>
    </rPh>
    <rPh sb="27" eb="29">
      <t>カテイ</t>
    </rPh>
    <rPh sb="30" eb="32">
      <t>ガクブ</t>
    </rPh>
    <rPh sb="33" eb="35">
      <t>ガッカ</t>
    </rPh>
    <rPh sb="36" eb="38">
      <t>センコウ</t>
    </rPh>
    <rPh sb="42" eb="43">
      <t>トウ</t>
    </rPh>
    <rPh sb="44" eb="46">
      <t>メイショウ</t>
    </rPh>
    <rPh sb="47" eb="49">
      <t>ショウサイ</t>
    </rPh>
    <rPh sb="50" eb="52">
      <t>キサイ</t>
    </rPh>
    <phoneticPr fontId="222"/>
  </si>
  <si>
    <t>教育機関／
課程等名：</t>
    <rPh sb="0" eb="2">
      <t>キョウイク</t>
    </rPh>
    <rPh sb="2" eb="4">
      <t>キカン</t>
    </rPh>
    <rPh sb="6" eb="8">
      <t>カテイ</t>
    </rPh>
    <rPh sb="8" eb="9">
      <t>トウ</t>
    </rPh>
    <rPh sb="9" eb="10">
      <t>メイ</t>
    </rPh>
    <phoneticPr fontId="222"/>
  </si>
  <si>
    <t>申請人氏名（記名）：</t>
    <phoneticPr fontId="88"/>
  </si>
  <si>
    <t>（</t>
    <phoneticPr fontId="222"/>
  </si>
  <si>
    <t>）</t>
    <phoneticPr fontId="190" type="noConversion"/>
  </si>
  <si>
    <t>(</t>
    <rPh sb="0" eb="1">
      <t>シケンキュウテンショウメイショ</t>
    </rPh>
    <phoneticPr fontId="222"/>
  </si>
  <si>
    <t>級／点　証明書)</t>
    <phoneticPr fontId="190" type="noConversion"/>
  </si>
  <si>
    <t>(</t>
    <rPh sb="0" eb="1">
      <t>シケンキュウテンソウトウ</t>
    </rPh>
    <phoneticPr fontId="222"/>
  </si>
  <si>
    <t>級／点　相当)</t>
    <phoneticPr fontId="190" type="noConversion"/>
  </si>
  <si>
    <r>
      <t>1）请</t>
    </r>
    <r>
      <rPr>
        <b/>
        <sz val="10"/>
        <color indexed="10"/>
        <rFont val="宋体"/>
        <family val="3"/>
        <charset val="134"/>
      </rPr>
      <t>按序号顺序摆放</t>
    </r>
    <r>
      <rPr>
        <sz val="10"/>
        <color indexed="8"/>
        <rFont val="宋体"/>
        <family val="3"/>
        <charset val="134"/>
      </rPr>
      <t>，所有资料请勿折叠并保持洁净整齐，手写或者签字部分</t>
    </r>
    <r>
      <rPr>
        <b/>
        <sz val="10"/>
        <color rgb="FFFF0000"/>
        <rFont val="宋体"/>
        <family val="3"/>
        <charset val="134"/>
      </rPr>
      <t>严禁涂改</t>
    </r>
    <r>
      <rPr>
        <sz val="10"/>
        <color indexed="8"/>
        <rFont val="宋体"/>
        <family val="3"/>
        <charset val="134"/>
      </rPr>
      <t>（涂改资料无效），禁止使用订书机装订资料
2) 相关</t>
    </r>
    <r>
      <rPr>
        <b/>
        <sz val="10"/>
        <color rgb="FFFF0000"/>
        <rFont val="宋体"/>
        <family val="3"/>
        <charset val="134"/>
      </rPr>
      <t>复印件</t>
    </r>
    <r>
      <rPr>
        <sz val="10"/>
        <color indexed="8"/>
        <rFont val="宋体"/>
        <family val="3"/>
        <charset val="134"/>
      </rPr>
      <t>请按照</t>
    </r>
    <r>
      <rPr>
        <b/>
        <sz val="10"/>
        <color rgb="FFFF0000"/>
        <rFont val="宋体"/>
        <family val="3"/>
        <charset val="134"/>
      </rPr>
      <t>“注意事项”的要求</t>
    </r>
    <r>
      <rPr>
        <sz val="10"/>
        <color indexed="8"/>
        <rFont val="宋体"/>
        <family val="3"/>
        <charset val="134"/>
      </rPr>
      <t>进行复印，全部使用A4纸张复印，超过A4尺寸的证件请缩印至A4纸张上，要求清晰可见并洁净整齐，复印件上面</t>
    </r>
    <r>
      <rPr>
        <b/>
        <sz val="10"/>
        <color rgb="FFFF0000"/>
        <rFont val="宋体"/>
        <family val="3"/>
        <charset val="134"/>
      </rPr>
      <t>禁止手写文字</t>
    </r>
    <r>
      <rPr>
        <sz val="10"/>
        <color indexed="8"/>
        <rFont val="宋体"/>
        <family val="3"/>
        <charset val="134"/>
      </rPr>
      <t xml:space="preserve">
3）所有资料开具日期必须是</t>
    </r>
    <r>
      <rPr>
        <b/>
        <sz val="10"/>
        <color rgb="FFFF0000"/>
        <rFont val="宋体"/>
        <family val="3"/>
        <charset val="134"/>
      </rPr>
      <t>提交入管日期三个月内</t>
    </r>
    <r>
      <rPr>
        <sz val="10"/>
        <color indexed="8"/>
        <rFont val="宋体"/>
        <family val="3"/>
        <charset val="134"/>
      </rPr>
      <t>开具，务必在学校规定</t>
    </r>
    <r>
      <rPr>
        <b/>
        <sz val="10"/>
        <color rgb="FFFF0000"/>
        <rFont val="宋体"/>
        <family val="3"/>
        <charset val="134"/>
      </rPr>
      <t>截止日期前</t>
    </r>
    <r>
      <rPr>
        <sz val="10"/>
        <color indexed="8"/>
        <rFont val="宋体"/>
        <family val="3"/>
        <charset val="134"/>
      </rPr>
      <t>邮寄到学校
4）提交、修改、追加的材料，请</t>
    </r>
    <r>
      <rPr>
        <b/>
        <sz val="10"/>
        <color rgb="FFFF0000"/>
        <rFont val="宋体"/>
        <family val="3"/>
        <charset val="134"/>
      </rPr>
      <t>提前提供扫描件</t>
    </r>
    <r>
      <rPr>
        <sz val="10"/>
        <color indexed="8"/>
        <rFont val="宋体"/>
        <family val="3"/>
        <charset val="134"/>
      </rPr>
      <t>以供检查，全部核实无误后再进行邮寄
5）</t>
    </r>
    <r>
      <rPr>
        <sz val="10"/>
        <color theme="1"/>
        <rFont val="宋体"/>
        <family val="3"/>
        <charset val="134"/>
      </rPr>
      <t>根据申请人情况不同，学校和入管局有可能会追加其他补充资料，所有资料以学校和入管局要求为准</t>
    </r>
    <phoneticPr fontId="1"/>
  </si>
  <si>
    <t>※   適正校（クラスⅠ）である旨の通知を受けた日本語教育機関に入学する場合の必要書類　　　＜認定用＞</t>
    <phoneticPr fontId="34"/>
  </si>
  <si>
    <t>〇</t>
    <phoneticPr fontId="34"/>
  </si>
  <si>
    <t>旅券の身分事項ページ（写し）及び追記欄に記載がある旅券は追記欄ページ（写し）</t>
    <phoneticPr fontId="34"/>
  </si>
  <si>
    <t>※   適正校（クラスⅡ）である旨の通知を受けた日本語教育機関に入学する場合の必要書類　　　＜認定用＞</t>
    <phoneticPr fontId="34"/>
  </si>
  <si>
    <t>提出書類一覧表（本表及び別紙「各種確認書」）</t>
    <phoneticPr fontId="34"/>
  </si>
  <si>
    <t>外国の大学、短期大学または大学院を卒業し、その卒業証書等を提出する場合又は別紙（各種確認書）に記載する場合は不要</t>
    <phoneticPr fontId="34"/>
  </si>
  <si>
    <t>奨学金の給付を受ける場合（詳細は奨学金の給付に関する証明書一覧のとおり）</t>
    <phoneticPr fontId="34"/>
  </si>
  <si>
    <t>※   適正校である旨の通知を受けていない日本語教育機関に入学する場合の必要書類　　　＜認定用＞</t>
    <phoneticPr fontId="34"/>
  </si>
  <si>
    <t>奨学金の給付に関する証明書</t>
    <phoneticPr fontId="34"/>
  </si>
  <si>
    <t>国籍・地域</t>
    <phoneticPr fontId="1"/>
  </si>
  <si>
    <t>氏　　　名</t>
    <phoneticPr fontId="1"/>
  </si>
  <si>
    <t>Nationality/Region</t>
    <phoneticPr fontId="1"/>
  </si>
  <si>
    <t>国籍・地域</t>
    <rPh sb="3" eb="5">
      <t>チイキ</t>
    </rPh>
    <phoneticPr fontId="34"/>
  </si>
  <si>
    <r>
      <t xml:space="preserve">国籍・地域
</t>
    </r>
    <r>
      <rPr>
        <sz val="6"/>
        <color indexed="8"/>
        <rFont val="MS Mincho"/>
        <family val="3"/>
        <charset val="128"/>
      </rPr>
      <t>(Nationality/Region)</t>
    </r>
    <phoneticPr fontId="1"/>
  </si>
  <si>
    <t>Graduate school(Doctor)</t>
    <phoneticPr fontId="88"/>
  </si>
  <si>
    <t>Graduate school(Master)</t>
    <phoneticPr fontId="88"/>
  </si>
  <si>
    <t>大学院 （非正規生/専ら聴講によらない）</t>
    <rPh sb="5" eb="8">
      <t>ヒセイキ</t>
    </rPh>
    <rPh sb="8" eb="9">
      <t>セイ</t>
    </rPh>
    <rPh sb="10" eb="11">
      <t>モッパ</t>
    </rPh>
    <rPh sb="12" eb="14">
      <t>チョウコウ</t>
    </rPh>
    <phoneticPr fontId="88"/>
  </si>
  <si>
    <t>大学院 （非正規生/専ら聴講による）</t>
    <rPh sb="5" eb="8">
      <t>ヒセイキ</t>
    </rPh>
    <rPh sb="8" eb="9">
      <t>セイ</t>
    </rPh>
    <rPh sb="10" eb="11">
      <t>モッパ</t>
    </rPh>
    <rPh sb="12" eb="14">
      <t>チョウコウ</t>
    </rPh>
    <phoneticPr fontId="88"/>
  </si>
  <si>
    <t>大学 （正規生）</t>
    <rPh sb="4" eb="6">
      <t>セイキ</t>
    </rPh>
    <rPh sb="6" eb="7">
      <t>セイ</t>
    </rPh>
    <phoneticPr fontId="88"/>
  </si>
  <si>
    <t>Graduate school (Non-regular student / not study through auditing courses exclusively)</t>
    <phoneticPr fontId="88"/>
  </si>
  <si>
    <t>Graduate school (Non-regular student / study through auditing courses exclusively)</t>
    <phoneticPr fontId="88"/>
  </si>
  <si>
    <r>
      <t>University</t>
    </r>
    <r>
      <rPr>
        <sz val="8"/>
        <rFont val="ＭＳ Ｐゴシック"/>
        <family val="3"/>
        <charset val="128"/>
      </rPr>
      <t>（</t>
    </r>
    <r>
      <rPr>
        <sz val="8"/>
        <rFont val="Arial Narrow"/>
        <family val="2"/>
      </rPr>
      <t>Regular student</t>
    </r>
    <r>
      <rPr>
        <sz val="8"/>
        <rFont val="ＭＳ Ｐゴシック"/>
        <family val="3"/>
        <charset val="128"/>
      </rPr>
      <t>）</t>
    </r>
    <phoneticPr fontId="88"/>
  </si>
  <si>
    <t>大学 （非正規生/専ら聴講によらない）</t>
    <rPh sb="4" eb="7">
      <t>ヒセイキ</t>
    </rPh>
    <rPh sb="7" eb="8">
      <t>セイ</t>
    </rPh>
    <rPh sb="9" eb="10">
      <t>モッパ</t>
    </rPh>
    <rPh sb="11" eb="13">
      <t>チョウコウ</t>
    </rPh>
    <phoneticPr fontId="88"/>
  </si>
  <si>
    <t>大学 （非正規生/専ら聴講による）</t>
    <rPh sb="4" eb="7">
      <t>ヒセイキ</t>
    </rPh>
    <rPh sb="9" eb="10">
      <t>モッパ</t>
    </rPh>
    <rPh sb="11" eb="13">
      <t>チョウコウ</t>
    </rPh>
    <phoneticPr fontId="88"/>
  </si>
  <si>
    <t>短期大学 （正規生）</t>
    <rPh sb="6" eb="8">
      <t>セイキ</t>
    </rPh>
    <phoneticPr fontId="88"/>
  </si>
  <si>
    <t>University (Non-regular student/ not study through auditing courses exclusively)</t>
    <phoneticPr fontId="88"/>
  </si>
  <si>
    <t>University (Non-regular student / study through auditing courses exclusively))</t>
    <phoneticPr fontId="88"/>
  </si>
  <si>
    <t>短期大学 （非正規生/専ら聴講によらない）</t>
    <rPh sb="6" eb="9">
      <t>ヒセイキ</t>
    </rPh>
    <rPh sb="9" eb="10">
      <t>セイ</t>
    </rPh>
    <rPh sb="11" eb="12">
      <t>モッパ</t>
    </rPh>
    <rPh sb="13" eb="15">
      <t>チョウコウ</t>
    </rPh>
    <phoneticPr fontId="88"/>
  </si>
  <si>
    <t>短期大学 （非正規生/専ら聴講による）</t>
    <rPh sb="6" eb="9">
      <t>ヒセイキ</t>
    </rPh>
    <rPh sb="9" eb="10">
      <t>セイ</t>
    </rPh>
    <rPh sb="11" eb="12">
      <t>モッパ</t>
    </rPh>
    <rPh sb="13" eb="15">
      <t>チョウコウ</t>
    </rPh>
    <phoneticPr fontId="88"/>
  </si>
  <si>
    <t>Junior college (Non-regular student/ not study through auditing courses exclusively)</t>
    <phoneticPr fontId="88"/>
  </si>
  <si>
    <t>Junior college (Non-regular student/ study through auditing courses exclusively)</t>
    <phoneticPr fontId="88"/>
  </si>
  <si>
    <t>日本語教育機関 （大学）</t>
    <rPh sb="9" eb="11">
      <t>ダイガク</t>
    </rPh>
    <phoneticPr fontId="88"/>
  </si>
  <si>
    <t>日本語教育機関 （短期大学）</t>
    <rPh sb="9" eb="11">
      <t>タンキ</t>
    </rPh>
    <rPh sb="11" eb="13">
      <t>ダイガク</t>
    </rPh>
    <phoneticPr fontId="88"/>
  </si>
  <si>
    <t>Japanese-language institutes (University)</t>
    <phoneticPr fontId="88"/>
  </si>
  <si>
    <t>Japanese-language institutes (Junior college)</t>
    <phoneticPr fontId="88"/>
  </si>
  <si>
    <t>日本語教育機関 （専修学校）</t>
    <rPh sb="9" eb="11">
      <t>センシュウ</t>
    </rPh>
    <rPh sb="11" eb="13">
      <t>ガッコウ</t>
    </rPh>
    <phoneticPr fontId="88"/>
  </si>
  <si>
    <t>Japanese-language institutes (Advanced vocational school)</t>
    <phoneticPr fontId="88"/>
  </si>
  <si>
    <t>Japanese-language institutes (Miscellaneous school)</t>
    <phoneticPr fontId="88"/>
  </si>
  <si>
    <t>Japanese-language institutes (Others)</t>
    <phoneticPr fontId="88"/>
  </si>
  <si>
    <t>（5で大学院、大学、短期大学（いずれも非正規生を含む）を選択した場合に記入）</t>
    <rPh sb="7" eb="9">
      <t>ダイガク</t>
    </rPh>
    <rPh sb="10" eb="12">
      <t>タンキ</t>
    </rPh>
    <rPh sb="12" eb="14">
      <t>ダイガク</t>
    </rPh>
    <rPh sb="19" eb="22">
      <t>ヒセイキ</t>
    </rPh>
    <rPh sb="22" eb="23">
      <t>セイ</t>
    </rPh>
    <rPh sb="24" eb="25">
      <t>フク</t>
    </rPh>
    <rPh sb="28" eb="30">
      <t>センタク</t>
    </rPh>
    <phoneticPr fontId="88"/>
  </si>
  <si>
    <t>(Check the following item(s) if you selected Graduate school,University or Junior college including Non-regular course as your answer to question 5)</t>
    <phoneticPr fontId="88"/>
  </si>
  <si>
    <t>（交換留学生の場合、11に交換留学受入満了年月を記入）</t>
    <rPh sb="21" eb="22">
      <t>ネン</t>
    </rPh>
    <rPh sb="22" eb="23">
      <t>ツキ</t>
    </rPh>
    <rPh sb="24" eb="26">
      <t>キニュウ</t>
    </rPh>
    <phoneticPr fontId="88"/>
  </si>
  <si>
    <t>12　留学生の出席状況、出入国管理及び難民認定法第19条第1項の規定の遵守状況、学習の状況等の管理体制の有無</t>
    <rPh sb="3" eb="6">
      <t>リュウガクセイ</t>
    </rPh>
    <rPh sb="7" eb="9">
      <t>シュッセキ</t>
    </rPh>
    <rPh sb="9" eb="11">
      <t>ジョウキョウ</t>
    </rPh>
    <rPh sb="12" eb="15">
      <t>シュツニュウコク</t>
    </rPh>
    <rPh sb="15" eb="17">
      <t>カンリ</t>
    </rPh>
    <rPh sb="17" eb="18">
      <t>オヨ</t>
    </rPh>
    <rPh sb="19" eb="21">
      <t>ナンミン</t>
    </rPh>
    <rPh sb="21" eb="24">
      <t>ニンテイホウ</t>
    </rPh>
    <rPh sb="24" eb="25">
      <t>ダイ</t>
    </rPh>
    <rPh sb="27" eb="28">
      <t>ジョウ</t>
    </rPh>
    <rPh sb="28" eb="29">
      <t>ダイ</t>
    </rPh>
    <rPh sb="30" eb="31">
      <t>コウ</t>
    </rPh>
    <rPh sb="32" eb="34">
      <t>キテイ</t>
    </rPh>
    <rPh sb="35" eb="37">
      <t>ジュンシュ</t>
    </rPh>
    <rPh sb="37" eb="39">
      <t>ジョウキョウ</t>
    </rPh>
    <rPh sb="40" eb="42">
      <t>ガクシュウ</t>
    </rPh>
    <rPh sb="43" eb="45">
      <t>ジョウキョウ</t>
    </rPh>
    <rPh sb="45" eb="46">
      <t>トウ</t>
    </rPh>
    <rPh sb="47" eb="49">
      <t>カンリ</t>
    </rPh>
    <rPh sb="49" eb="51">
      <t>タイセイ</t>
    </rPh>
    <rPh sb="52" eb="54">
      <t>ウム</t>
    </rPh>
    <phoneticPr fontId="88"/>
  </si>
  <si>
    <t>Management system, including the status of attendance of students, the status of compliance with the provisions of Article 19, paragraph 1 of the Immigration Control and Refugee Recognition Act, and the status of learning</t>
    <phoneticPr fontId="88"/>
  </si>
  <si>
    <t>教育機関名、代表者氏名の記名／申請書作成年月日</t>
    <rPh sb="0" eb="2">
      <t>キョウイク</t>
    </rPh>
    <rPh sb="2" eb="5">
      <t>キカンメイ</t>
    </rPh>
    <rPh sb="6" eb="9">
      <t>ダイヒョウシャ</t>
    </rPh>
    <rPh sb="9" eb="11">
      <t>シメイ</t>
    </rPh>
    <rPh sb="12" eb="14">
      <t>キメイ</t>
    </rPh>
    <rPh sb="15" eb="18">
      <t>シンセイショ</t>
    </rPh>
    <rPh sb="18" eb="20">
      <t>サクセイ</t>
    </rPh>
    <rPh sb="20" eb="23">
      <t>ネンガッピ</t>
    </rPh>
    <phoneticPr fontId="88"/>
  </si>
  <si>
    <t>申請書作成後申請までに記載内容に変更が生じた場合、所属機関等が変更箇所を訂正すること。</t>
    <rPh sb="0" eb="3">
      <t>シンセイショ</t>
    </rPh>
    <rPh sb="3" eb="5">
      <t>サクセイ</t>
    </rPh>
    <rPh sb="5" eb="6">
      <t>ゴ</t>
    </rPh>
    <rPh sb="6" eb="8">
      <t>シンセイ</t>
    </rPh>
    <rPh sb="11" eb="13">
      <t>キサイ</t>
    </rPh>
    <rPh sb="13" eb="15">
      <t>ナイヨウ</t>
    </rPh>
    <rPh sb="16" eb="18">
      <t>ヘンコウ</t>
    </rPh>
    <rPh sb="19" eb="20">
      <t>ショウ</t>
    </rPh>
    <rPh sb="22" eb="24">
      <t>バアイ</t>
    </rPh>
    <rPh sb="25" eb="27">
      <t>ショゾク</t>
    </rPh>
    <rPh sb="27" eb="29">
      <t>キカン</t>
    </rPh>
    <rPh sb="29" eb="30">
      <t>トウ</t>
    </rPh>
    <rPh sb="31" eb="33">
      <t>ヘンコウ</t>
    </rPh>
    <rPh sb="33" eb="35">
      <t>カショ</t>
    </rPh>
    <rPh sb="36" eb="38">
      <t>テイセイ</t>
    </rPh>
    <phoneticPr fontId="88"/>
  </si>
  <si>
    <r>
      <t xml:space="preserve">学信网(https://www.chsi.com.cn/wssq/)
教育部留学服务中心
(http://zwfw.cscse.edu.cn/)
</t>
    </r>
    <r>
      <rPr>
        <b/>
        <sz val="9"/>
        <color indexed="10"/>
        <rFont val="宋体"/>
        <family val="3"/>
        <charset val="134"/>
      </rPr>
      <t>提供相关认证的PDF文档</t>
    </r>
    <r>
      <rPr>
        <sz val="9"/>
        <color theme="1"/>
        <rFont val="宋体"/>
        <family val="3"/>
        <charset val="134"/>
      </rPr>
      <t xml:space="preserve">
</t>
    </r>
    <r>
      <rPr>
        <b/>
        <sz val="9"/>
        <color rgb="FFFF0000"/>
        <rFont val="宋体"/>
        <family val="3"/>
        <charset val="134"/>
      </rPr>
      <t>有效期设置三个月即可</t>
    </r>
    <phoneticPr fontId="1"/>
  </si>
  <si>
    <t>未成年单身留学生支援体制确认誓约书</t>
    <phoneticPr fontId="34"/>
  </si>
  <si>
    <t>指定国家或地区者的结核病未发病证明书</t>
    <phoneticPr fontId="34"/>
  </si>
  <si>
    <t>非指定国家或地区者的居留许可证及说明书</t>
    <phoneticPr fontId="34"/>
  </si>
  <si>
    <t>当前居住地为非指定国家或地区者，请提交现居住国/地区的居留许可证等复印件（含扫描件），并附上说明书</t>
    <phoneticPr fontId="34"/>
  </si>
  <si>
    <t>无法提供结核病未发病证明书的理由说明书</t>
    <phoneticPr fontId="34"/>
  </si>
  <si>
    <t>因特殊不可抗力无法提交"结核病未发病证明书"者，请提交关于无法提交"结核病未发病证明书"的理由说明书</t>
    <phoneticPr fontId="34"/>
  </si>
  <si>
    <t>对入学时未满18岁将独自生活的留学生，需提交由教育机构出具的证明文件，确认已建立提供日常生活照料、生活咨询及指导等支持的体制。</t>
    <phoneticPr fontId="34"/>
  </si>
  <si>
    <t>★未成年(入学時18歳未満)単身留学生支援体制確認誓約書
★ Pledge Form for Support System for Minor Students (Under 18 at Enrollment) Living Alone</t>
    <phoneticPr fontId="34"/>
  </si>
  <si>
    <t>★現在の居住地が対象国以外の国又は地域である方、現在居住している国・地域の滞在許可証等の写し（スキャンデータを含む。）とともに説明書を提出してください。
★ For Those Residing Outside Specified Countries: Submit a copy of your current residence permit (including scanned data) along with an explanation letter.</t>
    <phoneticPr fontId="34"/>
  </si>
  <si>
    <t>★やむを得ない特段の事情により「結核非発病証明書」を提出できない方、「結核非発病証明書」の提出ができないことに係る理由書を提出してください。
★ For Those Unable to Submit a TB Certificate Due to Unavoidable Reasons: Provide a written reason for non-submission.</t>
    <phoneticPr fontId="34"/>
  </si>
  <si>
    <t>菲律宾、越南、印尼、尼泊尔、缅甸和中国的留学生，在申请在留资格认定证明书时，需提交"结核病未发病证明书"（包括复印件及扫描件）。需要日本指定体检医疗机构出具，原则上需要提供英语版本</t>
    <phoneticPr fontId="34"/>
  </si>
  <si>
    <t>★対象国（フィリピン・ベトナム・インドネシア・ネパール・ミャンマー・中国）出身者の結核非発病証明書(指定健診医療機関から発行https://jpets.mhlw.go.jp/jp/emi/)
★ Tuberculosis Non-Infection Certificate for Applicants From Specified Countries(Philippines, Vietnam, Indonesia, Nepal, Myanmar, China)(Issued by designated medical institutions (details: https://jpets.mhlw.go.jp/jp/emi/))</t>
    <phoneticPr fontId="34"/>
  </si>
  <si>
    <t>一、学校支援方針</t>
    <rPh sb="0" eb="1">
      <t>イチ</t>
    </rPh>
    <rPh sb="2" eb="4">
      <t>ガッコウ</t>
    </rPh>
    <rPh sb="4" eb="6">
      <t>シエン</t>
    </rPh>
    <rPh sb="6" eb="8">
      <t>ホウシン</t>
    </rPh>
    <phoneticPr fontId="34"/>
  </si>
  <si>
    <t>二、滞在先に関する誓約</t>
    <rPh sb="0" eb="1">
      <t>ニ</t>
    </rPh>
    <rPh sb="2" eb="4">
      <t>タイザイ</t>
    </rPh>
    <rPh sb="4" eb="5">
      <t>サキ</t>
    </rPh>
    <rPh sb="6" eb="7">
      <t>カン</t>
    </rPh>
    <rPh sb="9" eb="11">
      <t>セイヤク</t>
    </rPh>
    <phoneticPr fontId="34"/>
  </si>
  <si>
    <t>学校指定寮に入居します</t>
    <phoneticPr fontId="34"/>
  </si>
  <si>
    <t xml:space="preserve"> 日本在住親族宅に入居します</t>
    <phoneticPr fontId="34"/>
  </si>
  <si>
    <t>親族氏名</t>
    <rPh sb="0" eb="2">
      <t>シンゾク</t>
    </rPh>
    <rPh sb="2" eb="4">
      <t>シメイ</t>
    </rPh>
    <phoneticPr fontId="34"/>
  </si>
  <si>
    <t>性別</t>
    <rPh sb="0" eb="2">
      <t>セイベツ</t>
    </rPh>
    <phoneticPr fontId="34"/>
  </si>
  <si>
    <t>続柄</t>
    <phoneticPr fontId="34"/>
  </si>
  <si>
    <t>電話</t>
    <phoneticPr fontId="34"/>
  </si>
  <si>
    <t>住所</t>
    <rPh sb="0" eb="2">
      <t>ジュウショ</t>
    </rPh>
    <phoneticPr fontId="34"/>
  </si>
  <si>
    <r>
      <t xml:space="preserve">※親族同居の条件
</t>
    </r>
    <r>
      <rPr>
        <sz val="11"/>
        <color theme="1"/>
        <rFont val="MS Mincho"/>
        <family val="3"/>
      </rPr>
      <t>1、上記情報の虚偽記載が発覚した場合、在留資格取消の可能性あり
2、親族による支援が不十分と判断した場合、学校寮への移転を義務付けます</t>
    </r>
    <phoneticPr fontId="34"/>
  </si>
  <si>
    <t>★親族の身分証の写しを添付</t>
    <rPh sb="4" eb="7">
      <t>ミブンショウ</t>
    </rPh>
    <phoneticPr fontId="34"/>
  </si>
  <si>
    <t>マイナンバーカード</t>
    <phoneticPr fontId="34"/>
  </si>
  <si>
    <t>在留カード</t>
    <rPh sb="0" eb="2">
      <t>ザイリュウ</t>
    </rPh>
    <phoneticPr fontId="34"/>
  </si>
  <si>
    <t>免許</t>
    <rPh sb="0" eb="2">
      <t>メンキョ</t>
    </rPh>
    <phoneticPr fontId="34"/>
  </si>
  <si>
    <t>三、学生・経費支弁者確認事項</t>
    <rPh sb="0" eb="1">
      <t>サン</t>
    </rPh>
    <rPh sb="2" eb="4">
      <t>ガクセイ</t>
    </rPh>
    <rPh sb="5" eb="7">
      <t>ケイヒ</t>
    </rPh>
    <rPh sb="7" eb="9">
      <t>シベン</t>
    </rPh>
    <rPh sb="9" eb="10">
      <t>シャ</t>
    </rPh>
    <rPh sb="10" eb="12">
      <t>カクニン</t>
    </rPh>
    <rPh sb="12" eb="14">
      <t>ジコウ</t>
    </rPh>
    <phoneticPr fontId="34"/>
  </si>
  <si>
    <t>未成年単身留学生支援体制 確認・誓約書</t>
    <rPh sb="5" eb="8">
      <t>リュウガクセイ</t>
    </rPh>
    <rPh sb="8" eb="10">
      <t>シエン</t>
    </rPh>
    <phoneticPr fontId="34"/>
  </si>
  <si>
    <t>　本校は、単身で来日する18歳未満の留学生に対し、下記の支援体制を整備します。
　1、生活支援担当者を指名し、定期的な面談・助言・緊急時対応を実施
　2、月1回以上の訪問により生活環境を確認
　3、24時間緊急事態の相談窓口を設置
　4、経費支弁者への定期報告（学期毎に実施）</t>
    <rPh sb="18" eb="21">
      <t>リュウガクセイ</t>
    </rPh>
    <rPh sb="62" eb="64">
      <t>ジョゲン</t>
    </rPh>
    <rPh sb="103" eb="105">
      <t>キンキュウ</t>
    </rPh>
    <rPh sb="105" eb="107">
      <t>ジタイ</t>
    </rPh>
    <rPh sb="119" eb="124">
      <t>ケイヒシベンシャ</t>
    </rPh>
    <phoneticPr fontId="34"/>
  </si>
  <si>
    <t>　私達は以下を確認し同意します。
　1、学校が定める支援体制の内容を理解した
　2、親族宅滞在の場合、記載情報は完全に正確である
　3、生活支援担当者との連絡を拒否しない
　4、携帯電話・住所変更時は即時報告する義務がある</t>
    <rPh sb="89" eb="93">
      <t>ケイタイデンワ</t>
    </rPh>
    <phoneticPr fontId="34"/>
  </si>
  <si>
    <r>
      <t xml:space="preserve">未成年単身留学生支援体制 確認・誓約書
</t>
    </r>
    <r>
      <rPr>
        <sz val="14"/>
        <color theme="1"/>
        <rFont val="Times New Roman"/>
        <family val="1"/>
      </rPr>
      <t>Pledge Form: Support System for Minor Students Living Alone</t>
    </r>
    <rPh sb="5" eb="8">
      <t>リュウガクセイ</t>
    </rPh>
    <rPh sb="8" eb="10">
      <t>シエン</t>
    </rPh>
    <phoneticPr fontId="34"/>
  </si>
  <si>
    <r>
      <t>一、学校支援方針　</t>
    </r>
    <r>
      <rPr>
        <sz val="11"/>
        <color theme="1"/>
        <rFont val="Times New Roman"/>
        <family val="1"/>
      </rPr>
      <t>School Support Policy</t>
    </r>
    <rPh sb="0" eb="1">
      <t>イチ</t>
    </rPh>
    <rPh sb="2" eb="4">
      <t>ガッコウ</t>
    </rPh>
    <rPh sb="4" eb="6">
      <t>シエン</t>
    </rPh>
    <rPh sb="6" eb="8">
      <t>ホウシン</t>
    </rPh>
    <phoneticPr fontId="34"/>
  </si>
  <si>
    <r>
      <t>二、滞在先に関する誓約　</t>
    </r>
    <r>
      <rPr>
        <sz val="11"/>
        <color theme="1"/>
        <rFont val="Times New Roman"/>
        <family val="1"/>
      </rPr>
      <t>Accommodation Pledge</t>
    </r>
    <rPh sb="0" eb="1">
      <t>ニ</t>
    </rPh>
    <rPh sb="2" eb="4">
      <t>タイザイ</t>
    </rPh>
    <rPh sb="4" eb="5">
      <t>サキ</t>
    </rPh>
    <rPh sb="6" eb="7">
      <t>カン</t>
    </rPh>
    <rPh sb="9" eb="11">
      <t>セイヤク</t>
    </rPh>
    <phoneticPr fontId="34"/>
  </si>
  <si>
    <r>
      <t>学校指定寮に入居します　</t>
    </r>
    <r>
      <rPr>
        <sz val="11"/>
        <color theme="1"/>
        <rFont val="Times New Roman"/>
        <family val="1"/>
      </rPr>
      <t>Live in school dorm</t>
    </r>
    <phoneticPr fontId="34"/>
  </si>
  <si>
    <r>
      <t xml:space="preserve"> 日本在住親族宅に入居します　</t>
    </r>
    <r>
      <rPr>
        <sz val="11"/>
        <color theme="1"/>
        <rFont val="Times New Roman"/>
        <family val="1"/>
      </rPr>
      <t>Live with relative in Japan</t>
    </r>
    <phoneticPr fontId="34"/>
  </si>
  <si>
    <r>
      <t xml:space="preserve">親族氏名
</t>
    </r>
    <r>
      <rPr>
        <sz val="10"/>
        <color theme="1"/>
        <rFont val="Times New Roman"/>
        <family val="1"/>
      </rPr>
      <t>Relative's Name</t>
    </r>
    <rPh sb="0" eb="2">
      <t>シンゾク</t>
    </rPh>
    <rPh sb="2" eb="4">
      <t>シメイ</t>
    </rPh>
    <phoneticPr fontId="34"/>
  </si>
  <si>
    <r>
      <t xml:space="preserve">性別
</t>
    </r>
    <r>
      <rPr>
        <sz val="10"/>
        <color theme="1"/>
        <rFont val="Times New Roman"/>
        <family val="1"/>
      </rPr>
      <t>Gender</t>
    </r>
    <rPh sb="0" eb="2">
      <t>セイベツ</t>
    </rPh>
    <phoneticPr fontId="34"/>
  </si>
  <si>
    <r>
      <rPr>
        <sz val="10"/>
        <color theme="1"/>
        <rFont val="MS Mincho"/>
        <family val="3"/>
      </rPr>
      <t>国籍・地域</t>
    </r>
    <r>
      <rPr>
        <sz val="11"/>
        <color theme="1"/>
        <rFont val="MS Mincho"/>
        <family val="3"/>
      </rPr>
      <t xml:space="preserve">
</t>
    </r>
    <r>
      <rPr>
        <sz val="7"/>
        <color theme="1"/>
        <rFont val="Times New Roman"/>
        <family val="1"/>
      </rPr>
      <t>Nationality/Region</t>
    </r>
    <rPh sb="0" eb="2">
      <t>コクセキ</t>
    </rPh>
    <rPh sb="3" eb="5">
      <t>チイキ</t>
    </rPh>
    <phoneticPr fontId="34"/>
  </si>
  <si>
    <t>国籍・地域</t>
    <rPh sb="0" eb="2">
      <t>コクセキ</t>
    </rPh>
    <rPh sb="3" eb="5">
      <t>チイキ</t>
    </rPh>
    <phoneticPr fontId="34"/>
  </si>
  <si>
    <r>
      <t xml:space="preserve">続柄
</t>
    </r>
    <r>
      <rPr>
        <sz val="6"/>
        <color theme="1"/>
        <rFont val="Times New Roman"/>
        <family val="1"/>
      </rPr>
      <t>Relation ship</t>
    </r>
    <phoneticPr fontId="34"/>
  </si>
  <si>
    <r>
      <t xml:space="preserve">電話
</t>
    </r>
    <r>
      <rPr>
        <sz val="10"/>
        <color theme="1"/>
        <rFont val="Times New Roman"/>
        <family val="1"/>
      </rPr>
      <t>Tel.</t>
    </r>
    <phoneticPr fontId="34"/>
  </si>
  <si>
    <r>
      <t xml:space="preserve">住所
</t>
    </r>
    <r>
      <rPr>
        <sz val="10"/>
        <color theme="1"/>
        <rFont val="Times New Roman"/>
        <family val="1"/>
      </rPr>
      <t>Address</t>
    </r>
    <rPh sb="0" eb="2">
      <t>ジュウショ</t>
    </rPh>
    <phoneticPr fontId="34"/>
  </si>
  <si>
    <r>
      <t>★親族の身分証の写しを添付　</t>
    </r>
    <r>
      <rPr>
        <sz val="11"/>
        <rFont val="Times New Roman"/>
        <family val="1"/>
      </rPr>
      <t>Attach copy of relative</t>
    </r>
    <r>
      <rPr>
        <sz val="11"/>
        <rFont val="MS Mincho"/>
        <family val="1"/>
        <charset val="128"/>
      </rPr>
      <t>’</t>
    </r>
    <r>
      <rPr>
        <sz val="11"/>
        <rFont val="Times New Roman"/>
        <family val="1"/>
      </rPr>
      <t>s ID</t>
    </r>
    <rPh sb="4" eb="7">
      <t>ミブンショウ</t>
    </rPh>
    <phoneticPr fontId="34"/>
  </si>
  <si>
    <t>My Number Card</t>
    <phoneticPr fontId="34"/>
  </si>
  <si>
    <t>Residence Card</t>
    <phoneticPr fontId="34"/>
  </si>
  <si>
    <t>Driver’s License</t>
    <phoneticPr fontId="34"/>
  </si>
  <si>
    <r>
      <t>三、学生・経費支弁者確認事項　</t>
    </r>
    <r>
      <rPr>
        <sz val="11"/>
        <color theme="1"/>
        <rFont val="Times New Roman"/>
        <family val="1"/>
      </rPr>
      <t>Student/Sponsor Agreement</t>
    </r>
    <rPh sb="0" eb="1">
      <t>サン</t>
    </rPh>
    <rPh sb="2" eb="4">
      <t>ガクセイ</t>
    </rPh>
    <rPh sb="5" eb="7">
      <t>ケイヒ</t>
    </rPh>
    <rPh sb="7" eb="9">
      <t>シベン</t>
    </rPh>
    <rPh sb="9" eb="10">
      <t>シャ</t>
    </rPh>
    <rPh sb="10" eb="12">
      <t>カクニン</t>
    </rPh>
    <rPh sb="12" eb="14">
      <t>ジコウ</t>
    </rPh>
    <phoneticPr fontId="34"/>
  </si>
  <si>
    <r>
      <t>※親族同居の条件　</t>
    </r>
    <r>
      <rPr>
        <b/>
        <sz val="11"/>
        <color theme="1"/>
        <rFont val="Times New Roman"/>
        <family val="1"/>
      </rPr>
      <t>Living with Relatives Conditions</t>
    </r>
    <r>
      <rPr>
        <b/>
        <sz val="11"/>
        <color theme="1"/>
        <rFont val="MS Mincho"/>
        <family val="3"/>
        <charset val="128"/>
      </rPr>
      <t xml:space="preserve">
</t>
    </r>
    <r>
      <rPr>
        <sz val="11"/>
        <color theme="1"/>
        <rFont val="MS Mincho"/>
        <family val="3"/>
      </rPr>
      <t>1、上記情報の虚偽記載が発覚した場合、在留資格取消の可能性あり
　</t>
    </r>
    <r>
      <rPr>
        <sz val="11"/>
        <color theme="1"/>
        <rFont val="Times New Roman"/>
        <family val="1"/>
      </rPr>
      <t>False information may lead to visa cancellation</t>
    </r>
    <r>
      <rPr>
        <sz val="11"/>
        <color theme="1"/>
        <rFont val="MS Mincho"/>
        <family val="3"/>
      </rPr>
      <t xml:space="preserve">
2、親族による支援が不十分と判断した場合、学校寮への移転を義務付けます
　</t>
    </r>
    <r>
      <rPr>
        <sz val="11"/>
        <color theme="1"/>
        <rFont val="Times New Roman"/>
        <family val="1"/>
      </rPr>
      <t>School may require moving to dorm if support from relative is insufficient</t>
    </r>
    <phoneticPr fontId="34"/>
  </si>
  <si>
    <t>説　明　書</t>
    <phoneticPr fontId="34"/>
  </si>
  <si>
    <t>国籍・地域（申請人）</t>
    <phoneticPr fontId="34"/>
  </si>
  <si>
    <t>氏　　　　名（申請人）</t>
    <phoneticPr fontId="34"/>
  </si>
  <si>
    <t>私（申請人）が現在</t>
    <phoneticPr fontId="34"/>
  </si>
  <si>
    <t>に居住していることを証明</t>
    <phoneticPr fontId="34"/>
  </si>
  <si>
    <t>するため、</t>
    <phoneticPr fontId="34"/>
  </si>
  <si>
    <t>の滞在許可証の写しを提出します。</t>
    <phoneticPr fontId="34"/>
  </si>
  <si>
    <t>（注１）この説明書は、申請人の現在の居住地が、入国前結核スクリーニング
　　　対象国以外の国・地域である場合に、現在居住している国・地域の滞在
　　　許可証等の写しとともに提出してください。
（注２）申請人の現在の居住地が、入国前結核スクリーニング対象国以外の国・
　　　地域であることを証明できない場合には、結核非発病証明書を提出する
　　　必要があります。</t>
    <phoneticPr fontId="34"/>
  </si>
  <si>
    <t>結核非発病証明書の提出ができないことに係る理由書</t>
    <phoneticPr fontId="34"/>
  </si>
  <si>
    <t>１　結核非発病証明書を提出できない理由（やむを得ない特段の事情）</t>
    <phoneticPr fontId="34"/>
  </si>
  <si>
    <t>２　結核非発病証明書の取得予定日</t>
    <phoneticPr fontId="34"/>
  </si>
  <si>
    <t>月</t>
    <rPh sb="0" eb="1">
      <t>ガツ</t>
    </rPh>
    <phoneticPr fontId="34"/>
  </si>
  <si>
    <t>日</t>
    <rPh sb="0" eb="1">
      <t>ニチ</t>
    </rPh>
    <phoneticPr fontId="34"/>
  </si>
  <si>
    <t>申請人の身の回りの世話や生活上の相談及び助言等を行う体制について教育機関が確認していることを証する資料</t>
    <rPh sb="0" eb="3">
      <t>シンセイニン</t>
    </rPh>
    <rPh sb="49" eb="51">
      <t>シリョウ</t>
    </rPh>
    <phoneticPr fontId="34"/>
  </si>
  <si>
    <t>申請人の身の回りの世話や生活上の相談及び助言等を行う体制について教育機関が確認していることを証する資料</t>
    <phoneticPr fontId="34"/>
  </si>
  <si>
    <t>在留資格認定証明書交付申請書</t>
    <phoneticPr fontId="34"/>
  </si>
  <si>
    <t>今後の進路説明書</t>
    <phoneticPr fontId="1"/>
  </si>
  <si>
    <t>Career plan for the future</t>
    <phoneticPr fontId="1"/>
  </si>
  <si>
    <t>※最終学歴卒業後5年以上の者のみ</t>
    <phoneticPr fontId="34"/>
  </si>
  <si>
    <t>※Only for those who have graduated more than 5 years ago</t>
    <phoneticPr fontId="34"/>
  </si>
  <si>
    <t xml:space="preserve">  Please fill in the career plan for the future.Need to start a new paragraph, press the key of "Alt" plus "Enter"
</t>
    <phoneticPr fontId="1"/>
  </si>
  <si>
    <t>別表掲載国・地域の判断↓</t>
    <phoneticPr fontId="34"/>
  </si>
  <si>
    <t>番号</t>
  </si>
  <si>
    <r>
      <rPr>
        <sz val="7.5"/>
        <rFont val="ＭＳ Ｐ明朝"/>
        <family val="1"/>
        <charset val="128"/>
      </rPr>
      <t xml:space="preserve">△
</t>
    </r>
    <r>
      <rPr>
        <sz val="6"/>
        <rFont val="ＭＳ Ｐ明朝"/>
        <family val="1"/>
        <charset val="128"/>
      </rPr>
      <t>（備考欄参照）</t>
    </r>
  </si>
  <si>
    <r>
      <t>18</t>
    </r>
    <r>
      <rPr>
        <sz val="7.5"/>
        <rFont val="Yu Gothic"/>
        <family val="2"/>
        <charset val="128"/>
      </rPr>
      <t>歲</t>
    </r>
    <r>
      <rPr>
        <sz val="7.5"/>
        <rFont val="ＭＳ Ｐ明朝"/>
        <family val="1"/>
        <charset val="128"/>
      </rPr>
      <t>未満の申請人が単身で生活する場合(入寮等する場合を除く。)</t>
    </r>
    <phoneticPr fontId="34"/>
  </si>
  <si>
    <r>
      <rPr>
        <sz val="7.5"/>
        <rFont val="ＭＳ Ｐ明朝"/>
        <family val="1"/>
        <charset val="128"/>
      </rPr>
      <t xml:space="preserve">○
</t>
    </r>
    <r>
      <rPr>
        <sz val="6"/>
        <rFont val="ＭＳ Ｐ明朝"/>
        <family val="1"/>
        <charset val="128"/>
      </rPr>
      <t>（備考欄参照）</t>
    </r>
  </si>
  <si>
    <r>
      <t>18</t>
    </r>
    <r>
      <rPr>
        <sz val="7.5"/>
        <rFont val="宋体"/>
        <family val="2"/>
        <charset val="134"/>
      </rPr>
      <t>歲</t>
    </r>
    <r>
      <rPr>
        <sz val="7.5"/>
        <rFont val="ＭＳ Ｐ明朝"/>
        <family val="1"/>
        <charset val="128"/>
      </rPr>
      <t>未満の申請人が単身で生活する場合(入寮等する場合を除く。)</t>
    </r>
    <phoneticPr fontId="34"/>
  </si>
  <si>
    <t>過去1年間の資金形成経緯を明らかにする資料</t>
    <phoneticPr fontId="34"/>
  </si>
  <si>
    <t>過去1年間の経費支弁者の収入を立証する資料</t>
    <phoneticPr fontId="34"/>
  </si>
  <si>
    <t>入　学　願　書</t>
    <phoneticPr fontId="34"/>
  </si>
  <si>
    <t>APPLICATION FOR ADMISSION</t>
    <phoneticPr fontId="34"/>
  </si>
  <si>
    <t>年</t>
    <phoneticPr fontId="34"/>
  </si>
  <si>
    <t>卒業年月(予定)：</t>
    <phoneticPr fontId="34"/>
  </si>
  <si>
    <t>入学時期：</t>
    <phoneticPr fontId="34"/>
  </si>
  <si>
    <t>コース：</t>
    <phoneticPr fontId="34"/>
  </si>
  <si>
    <r>
      <rPr>
        <b/>
        <sz val="11"/>
        <color theme="1"/>
        <rFont val="ＭＳ Ｐゴシック"/>
        <family val="3"/>
        <charset val="128"/>
      </rPr>
      <t>入学選考における語学能力の確認方法(該当するものを全て記載)</t>
    </r>
    <r>
      <rPr>
        <sz val="11"/>
        <color theme="1"/>
        <rFont val="ＭＳ Ｐゴシック"/>
        <family val="3"/>
        <charset val="128"/>
      </rPr>
      <t xml:space="preserve"> </t>
    </r>
    <r>
      <rPr>
        <sz val="8"/>
        <color theme="1"/>
        <rFont val="Arial Narrow"/>
        <family val="2"/>
      </rPr>
      <t>Selection of Entrants(select all the appropriate ones)</t>
    </r>
    <phoneticPr fontId="34"/>
  </si>
  <si>
    <r>
      <t>面接</t>
    </r>
    <r>
      <rPr>
        <sz val="8"/>
        <color theme="1"/>
        <rFont val="Arial Narrow"/>
        <family val="2"/>
      </rPr>
      <t>Interview</t>
    </r>
    <phoneticPr fontId="34"/>
  </si>
  <si>
    <t>（</t>
    <phoneticPr fontId="34"/>
  </si>
  <si>
    <t>日本語能力試験</t>
    <phoneticPr fontId="34"/>
  </si>
  <si>
    <t>交付申請歴</t>
    <phoneticPr fontId="34"/>
  </si>
  <si>
    <r>
      <t>所在地</t>
    </r>
    <r>
      <rPr>
        <sz val="10"/>
        <color theme="1"/>
        <rFont val="Arial Narrow"/>
        <family val="2"/>
      </rPr>
      <t>Address</t>
    </r>
    <r>
      <rPr>
        <b/>
        <sz val="11"/>
        <color theme="1"/>
        <rFont val="ＭＳ Ｐゴシック"/>
        <family val="3"/>
        <charset val="128"/>
      </rPr>
      <t>：</t>
    </r>
    <phoneticPr fontId="34"/>
  </si>
  <si>
    <r>
      <t>電話番号</t>
    </r>
    <r>
      <rPr>
        <sz val="10"/>
        <color theme="1"/>
        <rFont val="Arial Narrow"/>
        <family val="2"/>
      </rPr>
      <t>Tel No.</t>
    </r>
    <r>
      <rPr>
        <b/>
        <sz val="11"/>
        <color theme="1"/>
        <rFont val="ＭＳ Ｐゴシック"/>
        <family val="3"/>
        <charset val="128"/>
      </rPr>
      <t>：</t>
    </r>
    <phoneticPr fontId="34"/>
  </si>
  <si>
    <t>国家</t>
    <rPh sb="0" eb="2">
      <t>コッカ</t>
    </rPh>
    <phoneticPr fontId="34"/>
  </si>
  <si>
    <t>貨幣</t>
    <rPh sb="0" eb="2">
      <t>カヘイ</t>
    </rPh>
    <phoneticPr fontId="34"/>
  </si>
  <si>
    <t>別表掲載国・地域</t>
    <phoneticPr fontId="34"/>
  </si>
  <si>
    <t>中国</t>
  </si>
  <si>
    <t>CNY</t>
  </si>
  <si>
    <t>中国</t>
    <phoneticPr fontId="34"/>
  </si>
  <si>
    <t>中国〔香港〕</t>
  </si>
  <si>
    <t>HKD</t>
  </si>
  <si>
    <t>中国〔マカオ〕</t>
  </si>
  <si>
    <t>MOP</t>
  </si>
  <si>
    <t>台湾</t>
  </si>
  <si>
    <t>TWD</t>
  </si>
  <si>
    <t>韓国</t>
  </si>
  <si>
    <t>KRW</t>
  </si>
  <si>
    <t>韓国</t>
    <phoneticPr fontId="34"/>
  </si>
  <si>
    <t>AFN</t>
  </si>
  <si>
    <t>ALBANIA</t>
  </si>
  <si>
    <t>ALL</t>
  </si>
  <si>
    <t>ALGERIA</t>
  </si>
  <si>
    <t>DZD</t>
  </si>
  <si>
    <t>ANDORRA</t>
  </si>
  <si>
    <t>EUR</t>
  </si>
  <si>
    <t>ANTIGUA AND BARBUDA</t>
  </si>
  <si>
    <t>AOA</t>
  </si>
  <si>
    <t>ARGENTINA</t>
  </si>
  <si>
    <t>XCD</t>
  </si>
  <si>
    <t>ARMENIA</t>
  </si>
  <si>
    <t>ARS</t>
  </si>
  <si>
    <t>AUSTRALIA</t>
  </si>
  <si>
    <t>AMD</t>
  </si>
  <si>
    <t>AUSTRIA</t>
  </si>
  <si>
    <t>AUD</t>
  </si>
  <si>
    <t>AZERBAIJAN</t>
  </si>
  <si>
    <t>BAHAMAS</t>
  </si>
  <si>
    <t>AZN</t>
  </si>
  <si>
    <t>BAHRAIN</t>
  </si>
  <si>
    <t>BSD</t>
  </si>
  <si>
    <t>BARBADOS</t>
  </si>
  <si>
    <t>BHD</t>
  </si>
  <si>
    <t>BELARUS</t>
  </si>
  <si>
    <t>BDT</t>
  </si>
  <si>
    <t>BELGIUM</t>
  </si>
  <si>
    <t>BBD</t>
  </si>
  <si>
    <t>BELIZE</t>
  </si>
  <si>
    <t>BYN</t>
  </si>
  <si>
    <t>BOSNIA AND HERZEGOVINA</t>
  </si>
  <si>
    <t>BOTSWANA</t>
  </si>
  <si>
    <t>BZD</t>
  </si>
  <si>
    <t>BRAZIL</t>
  </si>
  <si>
    <t>XOF</t>
  </si>
  <si>
    <t>BRUNEI</t>
  </si>
  <si>
    <t>BTN</t>
  </si>
  <si>
    <t>BULGARIA</t>
  </si>
  <si>
    <t>BOB</t>
  </si>
  <si>
    <t>CANADA</t>
  </si>
  <si>
    <t>BAM</t>
  </si>
  <si>
    <t>CHILE</t>
  </si>
  <si>
    <t>BWP</t>
  </si>
  <si>
    <t>COLOMBIA</t>
  </si>
  <si>
    <t>BRL</t>
  </si>
  <si>
    <t>COSTA RICA</t>
  </si>
  <si>
    <t>BND</t>
  </si>
  <si>
    <t>CROATIA</t>
  </si>
  <si>
    <t>BGN</t>
  </si>
  <si>
    <t>CUBA</t>
  </si>
  <si>
    <t>CYPRUS</t>
  </si>
  <si>
    <t>BIF</t>
  </si>
  <si>
    <t>CZECH REPUBLIC</t>
  </si>
  <si>
    <t>KHR</t>
  </si>
  <si>
    <t>DENMARK</t>
  </si>
  <si>
    <t>XAF</t>
  </si>
  <si>
    <t>DOMINICA</t>
  </si>
  <si>
    <t>CAD</t>
  </si>
  <si>
    <t>DOMINICAN REPUBLIC</t>
  </si>
  <si>
    <t>CVE</t>
  </si>
  <si>
    <t>ECUADOR</t>
  </si>
  <si>
    <t>EL SALVADOR</t>
  </si>
  <si>
    <t>EQUATORIAL GUINEA</t>
  </si>
  <si>
    <t>CLP</t>
  </si>
  <si>
    <t>ESTONIA</t>
  </si>
  <si>
    <t>COP</t>
  </si>
  <si>
    <t>FIJI</t>
  </si>
  <si>
    <t>KMF</t>
  </si>
  <si>
    <t>FINLAND</t>
  </si>
  <si>
    <t>FRANCE</t>
  </si>
  <si>
    <t>CRC</t>
  </si>
  <si>
    <t>GABON</t>
  </si>
  <si>
    <t>GEORGIA</t>
  </si>
  <si>
    <t>HRK</t>
  </si>
  <si>
    <t>GERMANY</t>
  </si>
  <si>
    <t>CUP</t>
  </si>
  <si>
    <t>GREECE</t>
  </si>
  <si>
    <t>GRENADA</t>
  </si>
  <si>
    <t>CZK</t>
  </si>
  <si>
    <t>GUATEMALA</t>
  </si>
  <si>
    <t>CDF</t>
  </si>
  <si>
    <t>GUYANA</t>
  </si>
  <si>
    <t>DKK</t>
  </si>
  <si>
    <t>HUNGARY</t>
  </si>
  <si>
    <t>DJF</t>
  </si>
  <si>
    <t>ICELAND</t>
  </si>
  <si>
    <t>IRAN</t>
  </si>
  <si>
    <t>DOP</t>
  </si>
  <si>
    <t>IRAQ</t>
  </si>
  <si>
    <t>USD</t>
  </si>
  <si>
    <t>IRELAND</t>
  </si>
  <si>
    <t>ISRAEL</t>
  </si>
  <si>
    <t>EGP</t>
  </si>
  <si>
    <t>ITALY</t>
  </si>
  <si>
    <t>JAMAICA</t>
  </si>
  <si>
    <t>KAZAKHSTAN</t>
  </si>
  <si>
    <t>ERN</t>
  </si>
  <si>
    <t>KOSOVO</t>
  </si>
  <si>
    <t>KUWAIT</t>
  </si>
  <si>
    <t>SZL</t>
  </si>
  <si>
    <t>LATVIA</t>
  </si>
  <si>
    <t>ETB</t>
  </si>
  <si>
    <t>LIBYA</t>
  </si>
  <si>
    <t>FJD</t>
  </si>
  <si>
    <t>LIECHTENSTEIN</t>
  </si>
  <si>
    <t>LITHUANIA</t>
  </si>
  <si>
    <t>LUXEMBOURG</t>
  </si>
  <si>
    <t>MALAYSIA</t>
  </si>
  <si>
    <t>GMD</t>
  </si>
  <si>
    <t>MALDIVES</t>
  </si>
  <si>
    <t>GEL</t>
  </si>
  <si>
    <t>MALTA</t>
  </si>
  <si>
    <t>MARSHALL ISLANDS</t>
  </si>
  <si>
    <t>GHS</t>
  </si>
  <si>
    <t>MAURITIUS</t>
  </si>
  <si>
    <t>MEXICO</t>
  </si>
  <si>
    <t>MONACO</t>
  </si>
  <si>
    <t>GTQ</t>
  </si>
  <si>
    <t>MONGOLIA</t>
  </si>
  <si>
    <t>GNF</t>
  </si>
  <si>
    <t>MONTENEGRO</t>
  </si>
  <si>
    <t>NAMIBIA</t>
  </si>
  <si>
    <t>GYD</t>
  </si>
  <si>
    <t>NAURU</t>
  </si>
  <si>
    <t>HTG</t>
  </si>
  <si>
    <t>NETHERLANDS</t>
  </si>
  <si>
    <t>HNL</t>
  </si>
  <si>
    <t>NEW ZEALAND</t>
  </si>
  <si>
    <t>HUF</t>
  </si>
  <si>
    <t>NORTH MACEDONIA</t>
  </si>
  <si>
    <t>ISK</t>
  </si>
  <si>
    <t>NORWAY</t>
  </si>
  <si>
    <t>INR</t>
  </si>
  <si>
    <t>OMAN</t>
  </si>
  <si>
    <t>IDR</t>
  </si>
  <si>
    <t>PALAU</t>
  </si>
  <si>
    <t>IRR</t>
  </si>
  <si>
    <t>PANAMA</t>
  </si>
  <si>
    <t>IQD</t>
  </si>
  <si>
    <t>PARAGUAY</t>
  </si>
  <si>
    <t>PERU</t>
  </si>
  <si>
    <t>ILS</t>
  </si>
  <si>
    <t>POLAND</t>
  </si>
  <si>
    <t>PORTUGAL</t>
  </si>
  <si>
    <t>JMD</t>
  </si>
  <si>
    <t>QATAR</t>
  </si>
  <si>
    <t>JOD</t>
  </si>
  <si>
    <t>ROMANIA</t>
  </si>
  <si>
    <t>KZT</t>
  </si>
  <si>
    <t>RUSSIA</t>
  </si>
  <si>
    <t>KES</t>
  </si>
  <si>
    <t>SAINT KITTS AND NEVIS</t>
  </si>
  <si>
    <t>SAINT LUCIA</t>
  </si>
  <si>
    <t>SAINT VINCENT AND THE GRENADINES</t>
  </si>
  <si>
    <t>KWD</t>
  </si>
  <si>
    <t>SAMOA</t>
  </si>
  <si>
    <t>KGS</t>
  </si>
  <si>
    <t>SAN MARINO</t>
  </si>
  <si>
    <t>LAK</t>
  </si>
  <si>
    <t>SAUDI ARABIA</t>
  </si>
  <si>
    <t>SERBIA</t>
  </si>
  <si>
    <t>LBP</t>
  </si>
  <si>
    <t>SEYCHELLES</t>
  </si>
  <si>
    <t>LSL</t>
  </si>
  <si>
    <t>SINGAPORE</t>
  </si>
  <si>
    <t>LRD</t>
  </si>
  <si>
    <t>SLOVAKIA</t>
  </si>
  <si>
    <t>LYD</t>
  </si>
  <si>
    <t>SLOVENIA</t>
  </si>
  <si>
    <t>CHF</t>
  </si>
  <si>
    <t>SOUTH AFRICA</t>
  </si>
  <si>
    <t>SPAIN</t>
  </si>
  <si>
    <t>SURINAME</t>
  </si>
  <si>
    <t>MGA</t>
  </si>
  <si>
    <t>SWEDEN</t>
  </si>
  <si>
    <t>MWK</t>
  </si>
  <si>
    <t>SWITZERLAND</t>
  </si>
  <si>
    <t>MYR</t>
  </si>
  <si>
    <t>THAILAND</t>
  </si>
  <si>
    <t>MVR</t>
  </si>
  <si>
    <t>TONGA</t>
  </si>
  <si>
    <t>TRINIDAD AND TOBAGO</t>
  </si>
  <si>
    <t>TURKEY</t>
  </si>
  <si>
    <t>TURKMENISTAN</t>
  </si>
  <si>
    <t>MRU</t>
  </si>
  <si>
    <t>TUVALU</t>
  </si>
  <si>
    <t>MUR</t>
  </si>
  <si>
    <t>UKRAINE</t>
  </si>
  <si>
    <t>MXN</t>
  </si>
  <si>
    <t>UNITED ARAB EMIRATES</t>
  </si>
  <si>
    <t>UNITED KINGDOM</t>
  </si>
  <si>
    <t>MDL</t>
  </si>
  <si>
    <t>UNITED STATES</t>
  </si>
  <si>
    <t>URUGUAY</t>
  </si>
  <si>
    <t>MNT</t>
  </si>
  <si>
    <t>VENEZUELA</t>
  </si>
  <si>
    <t>CHINA</t>
  </si>
  <si>
    <t>MAD</t>
  </si>
  <si>
    <t>MACAU</t>
  </si>
  <si>
    <t>MZN</t>
  </si>
  <si>
    <t>HONG KONG</t>
  </si>
  <si>
    <t>MMK</t>
  </si>
  <si>
    <t>TAIWAN</t>
  </si>
  <si>
    <t>NAD</t>
  </si>
  <si>
    <t>SOUTH KOREA</t>
  </si>
  <si>
    <t>アルバニア</t>
  </si>
  <si>
    <t>NPR</t>
  </si>
  <si>
    <t>アルジェリア</t>
  </si>
  <si>
    <t>アンドラ</t>
  </si>
  <si>
    <t>NZD</t>
  </si>
  <si>
    <t>アンティグア・バーブーダ</t>
  </si>
  <si>
    <t>NIO</t>
  </si>
  <si>
    <t>アルゼンチン</t>
  </si>
  <si>
    <t>アルメニア</t>
  </si>
  <si>
    <t>NGN</t>
  </si>
  <si>
    <t>オーストラリア</t>
  </si>
  <si>
    <t>MKD</t>
  </si>
  <si>
    <t>オーストリア</t>
  </si>
  <si>
    <t>NOK</t>
  </si>
  <si>
    <t>アゼルバイジャン</t>
  </si>
  <si>
    <t>OMR</t>
  </si>
  <si>
    <t>バハマ</t>
  </si>
  <si>
    <t>PKR</t>
  </si>
  <si>
    <t>バーレーン</t>
  </si>
  <si>
    <t>バルバドス</t>
  </si>
  <si>
    <t>ベラルーシ</t>
  </si>
  <si>
    <t>PAB / USD</t>
  </si>
  <si>
    <t>ベルギー</t>
  </si>
  <si>
    <t>PGK</t>
  </si>
  <si>
    <t>ベリーズ</t>
  </si>
  <si>
    <t>PYG</t>
  </si>
  <si>
    <t>ボスニア・ヘルツェゴビナ</t>
  </si>
  <si>
    <t>PEN</t>
  </si>
  <si>
    <t>ボツワナ</t>
  </si>
  <si>
    <t>PHP</t>
  </si>
  <si>
    <t>ブラジル</t>
  </si>
  <si>
    <t>PLN</t>
  </si>
  <si>
    <t>ブルネイ</t>
  </si>
  <si>
    <t>ブルガリア</t>
  </si>
  <si>
    <t>QAR</t>
  </si>
  <si>
    <t>カナダ</t>
  </si>
  <si>
    <t>RON</t>
  </si>
  <si>
    <t>チリ</t>
  </si>
  <si>
    <t>RUB</t>
  </si>
  <si>
    <t>コロンビア</t>
  </si>
  <si>
    <t>RWF</t>
  </si>
  <si>
    <t>コスタリカ</t>
  </si>
  <si>
    <t>クロアチア</t>
  </si>
  <si>
    <t>キューバ</t>
  </si>
  <si>
    <t>キプロス</t>
  </si>
  <si>
    <t>WST</t>
  </si>
  <si>
    <t>チェコ</t>
  </si>
  <si>
    <t>デンマーク</t>
  </si>
  <si>
    <t>STN</t>
  </si>
  <si>
    <t>ドミニカ</t>
  </si>
  <si>
    <t>SAR</t>
  </si>
  <si>
    <t>ドミニカ共和国</t>
  </si>
  <si>
    <t>エクアドル</t>
  </si>
  <si>
    <t>RSD</t>
  </si>
  <si>
    <t>エルサルバドル</t>
  </si>
  <si>
    <t>SCR</t>
  </si>
  <si>
    <t>赤道ギニア</t>
  </si>
  <si>
    <t>SLL</t>
  </si>
  <si>
    <t>エストニア</t>
  </si>
  <si>
    <t>SGD</t>
  </si>
  <si>
    <t>フィジー</t>
  </si>
  <si>
    <t>フィンランド</t>
  </si>
  <si>
    <t>フランス</t>
  </si>
  <si>
    <t>SBD</t>
  </si>
  <si>
    <t>ガボン</t>
  </si>
  <si>
    <t>SOS</t>
  </si>
  <si>
    <t>ジョージア</t>
  </si>
  <si>
    <t>ZAR</t>
  </si>
  <si>
    <t>ドイツ</t>
  </si>
  <si>
    <t>SSP</t>
  </si>
  <si>
    <t>ギリシャ</t>
  </si>
  <si>
    <t>グレナダ</t>
  </si>
  <si>
    <t>LKR</t>
  </si>
  <si>
    <t>グアテマラ</t>
  </si>
  <si>
    <t>SDG</t>
  </si>
  <si>
    <t>ガイアナ</t>
  </si>
  <si>
    <t>SRD</t>
  </si>
  <si>
    <t>ハンガリー</t>
  </si>
  <si>
    <t>SEK</t>
  </si>
  <si>
    <t>アイスランド</t>
  </si>
  <si>
    <t>イラン</t>
  </si>
  <si>
    <t>SYP</t>
  </si>
  <si>
    <t>イラク</t>
  </si>
  <si>
    <t>TJS</t>
  </si>
  <si>
    <t>アイルランド</t>
  </si>
  <si>
    <t>TZS</t>
  </si>
  <si>
    <t>イスラエル</t>
  </si>
  <si>
    <t>THB</t>
  </si>
  <si>
    <t>イタリア</t>
  </si>
  <si>
    <t>ジャマイカ</t>
  </si>
  <si>
    <t>TOP</t>
  </si>
  <si>
    <t>カザフスタン</t>
  </si>
  <si>
    <t>TTD</t>
  </si>
  <si>
    <t>コソボ共和国</t>
  </si>
  <si>
    <t>TND</t>
  </si>
  <si>
    <t>クウェート</t>
  </si>
  <si>
    <t>TRY</t>
  </si>
  <si>
    <t>ラトビア</t>
  </si>
  <si>
    <t>TMT</t>
  </si>
  <si>
    <t>リビア</t>
  </si>
  <si>
    <t>リヒテンシュタイン</t>
  </si>
  <si>
    <t>UGX</t>
  </si>
  <si>
    <t>リトアニア</t>
  </si>
  <si>
    <t>UAH</t>
  </si>
  <si>
    <t>ルクセンブルク</t>
  </si>
  <si>
    <t>AED</t>
  </si>
  <si>
    <t>マレーシア</t>
  </si>
  <si>
    <t>GBP</t>
  </si>
  <si>
    <t>モルディブ</t>
  </si>
  <si>
    <t>マルタ</t>
  </si>
  <si>
    <t>UYU</t>
  </si>
  <si>
    <t>マーシャル</t>
  </si>
  <si>
    <t>UZS</t>
  </si>
  <si>
    <t>モーリシャス</t>
  </si>
  <si>
    <t>VUV</t>
  </si>
  <si>
    <t>メキシコ</t>
  </si>
  <si>
    <t>VES</t>
  </si>
  <si>
    <t>モナコ</t>
  </si>
  <si>
    <t>VND</t>
  </si>
  <si>
    <t>モンゴル</t>
  </si>
  <si>
    <t>YER</t>
  </si>
  <si>
    <t>モンテネグロ</t>
  </si>
  <si>
    <t>ZMW</t>
  </si>
  <si>
    <t>ナミビア</t>
  </si>
  <si>
    <t>ZWD</t>
  </si>
  <si>
    <t>ナウル</t>
  </si>
  <si>
    <t>オランダ</t>
  </si>
  <si>
    <t>ニュージーランド</t>
  </si>
  <si>
    <t>北マケドニア</t>
  </si>
  <si>
    <t>ノルウェー</t>
  </si>
  <si>
    <t>オマーン</t>
  </si>
  <si>
    <t>パラオ</t>
  </si>
  <si>
    <t>パナマ</t>
  </si>
  <si>
    <t>パラグアイ</t>
  </si>
  <si>
    <t>ペルー</t>
  </si>
  <si>
    <t>ポーランド</t>
  </si>
  <si>
    <t>ポルトガル</t>
  </si>
  <si>
    <t>カタール</t>
  </si>
  <si>
    <t>ルーマニア</t>
  </si>
  <si>
    <t>ロシア</t>
  </si>
  <si>
    <t>セントクリストファー・ネーヴィス</t>
  </si>
  <si>
    <t>セントルシア</t>
  </si>
  <si>
    <t>セントビンセント・グレナディーン</t>
  </si>
  <si>
    <t>サモア</t>
  </si>
  <si>
    <t>サン・マリノ</t>
  </si>
  <si>
    <t>サウジアラビア</t>
  </si>
  <si>
    <t>セルビア</t>
  </si>
  <si>
    <t>セーシェル</t>
  </si>
  <si>
    <t>シンガポール</t>
  </si>
  <si>
    <t>スロバキア</t>
  </si>
  <si>
    <t>スロベニア</t>
  </si>
  <si>
    <t>南アフリカ共和国</t>
  </si>
  <si>
    <t>スペイン</t>
  </si>
  <si>
    <t>スリナム</t>
  </si>
  <si>
    <t>スウェーデン</t>
  </si>
  <si>
    <t>スイス</t>
  </si>
  <si>
    <t>タイ</t>
  </si>
  <si>
    <t>トンガ</t>
  </si>
  <si>
    <t>トリニダード・トバゴ</t>
  </si>
  <si>
    <t>トルコ</t>
  </si>
  <si>
    <t>トルクメニスタン</t>
  </si>
  <si>
    <t>ツバル</t>
  </si>
  <si>
    <t>ウクライナ</t>
  </si>
  <si>
    <t>アラブ首長国連邦</t>
  </si>
  <si>
    <t>イギリス</t>
  </si>
  <si>
    <t>アメリカ合衆国</t>
  </si>
  <si>
    <t>ウルグアイ</t>
  </si>
  <si>
    <t>ベネズエラ</t>
  </si>
  <si>
    <t>フィリピン</t>
  </si>
  <si>
    <t>バングラデシュ</t>
  </si>
  <si>
    <t>ネパール</t>
  </si>
  <si>
    <t>スリランカ</t>
  </si>
  <si>
    <t>ベトナム</t>
  </si>
  <si>
    <t>ミャンマー</t>
  </si>
  <si>
    <t>インド</t>
  </si>
  <si>
    <t>インドネシア</t>
  </si>
  <si>
    <t>カンボジア</t>
  </si>
  <si>
    <t>パキスタン</t>
  </si>
  <si>
    <t>ウズベキスタン</t>
  </si>
  <si>
    <t>アフガニスタン</t>
  </si>
  <si>
    <t>アンゴラ</t>
  </si>
  <si>
    <t>ベナン</t>
  </si>
  <si>
    <t>ブータン</t>
  </si>
  <si>
    <t>ボリビア</t>
  </si>
  <si>
    <t>ブルキナファソ</t>
  </si>
  <si>
    <t>ブルンジ</t>
  </si>
  <si>
    <t>カメルーン</t>
  </si>
  <si>
    <t>カーボベルデ</t>
  </si>
  <si>
    <t>中央アフリカ</t>
  </si>
  <si>
    <t>チャド</t>
  </si>
  <si>
    <t>コモロ</t>
  </si>
  <si>
    <t>コンゴ共和国</t>
  </si>
  <si>
    <t>コートジボワール</t>
  </si>
  <si>
    <t>コンゴ民主共和国</t>
  </si>
  <si>
    <t>ジブチ</t>
  </si>
  <si>
    <t>東ティモール</t>
  </si>
  <si>
    <t>エジプト</t>
  </si>
  <si>
    <t>エリトリア</t>
  </si>
  <si>
    <t>エスワティニ</t>
  </si>
  <si>
    <t>エチオピア</t>
  </si>
  <si>
    <t>ガンビア</t>
  </si>
  <si>
    <t>ガーナ</t>
  </si>
  <si>
    <t>ギニア</t>
  </si>
  <si>
    <t>ギニアビサウ</t>
  </si>
  <si>
    <t>ハイチ</t>
  </si>
  <si>
    <t>ホンジュラス</t>
  </si>
  <si>
    <t>ヨルダン</t>
  </si>
  <si>
    <t>ケニア</t>
  </si>
  <si>
    <t>キリバス</t>
  </si>
  <si>
    <t>キルギス</t>
  </si>
  <si>
    <t>ラオス</t>
  </si>
  <si>
    <t>レバノン</t>
  </si>
  <si>
    <t>レソト</t>
  </si>
  <si>
    <t>リベリア</t>
  </si>
  <si>
    <t>マダガスカル</t>
  </si>
  <si>
    <t>マラウイ</t>
  </si>
  <si>
    <t>マリ</t>
  </si>
  <si>
    <t>モーリタニア</t>
  </si>
  <si>
    <t>ミクロネシア</t>
  </si>
  <si>
    <t>モルドバ</t>
  </si>
  <si>
    <t>モロッコ</t>
  </si>
  <si>
    <t>モザンビーク</t>
  </si>
  <si>
    <t>ニカラグア</t>
  </si>
  <si>
    <t>ニジェール</t>
  </si>
  <si>
    <t>ナイジェリア</t>
  </si>
  <si>
    <t>パレスチナ</t>
  </si>
  <si>
    <t>パプアニューギニア</t>
  </si>
  <si>
    <t>ルワンダ</t>
  </si>
  <si>
    <t>サントメ・プリンシペ</t>
  </si>
  <si>
    <t>セネガル</t>
  </si>
  <si>
    <t>シエラレオネ</t>
  </si>
  <si>
    <t>ソロモン</t>
  </si>
  <si>
    <t>ソマリア</t>
  </si>
  <si>
    <t>南スーダン共和国</t>
  </si>
  <si>
    <t>スーダン</t>
  </si>
  <si>
    <t>シリア</t>
  </si>
  <si>
    <t>タジキスタン</t>
  </si>
  <si>
    <t>タンザニア</t>
  </si>
  <si>
    <t>トーゴ</t>
  </si>
  <si>
    <t>チュニジア</t>
  </si>
  <si>
    <t>ウガンダ</t>
  </si>
  <si>
    <t>バヌアツ</t>
  </si>
  <si>
    <t>イエメン</t>
  </si>
  <si>
    <t>ザンビア</t>
  </si>
  <si>
    <t>ジンバブエ</t>
  </si>
  <si>
    <t>国籍・地域</t>
    <phoneticPr fontId="34"/>
  </si>
  <si>
    <t>Nationality/Region</t>
    <phoneticPr fontId="34"/>
  </si>
  <si>
    <t>Date of birth</t>
    <phoneticPr fontId="34"/>
  </si>
  <si>
    <t>日</t>
    <phoneticPr fontId="34"/>
  </si>
  <si>
    <t>Day</t>
    <phoneticPr fontId="34"/>
  </si>
  <si>
    <t>Sex</t>
    <phoneticPr fontId="34"/>
  </si>
  <si>
    <t>男</t>
    <phoneticPr fontId="34"/>
  </si>
  <si>
    <t>Male</t>
    <phoneticPr fontId="34"/>
  </si>
  <si>
    <t>女</t>
    <phoneticPr fontId="34"/>
  </si>
  <si>
    <t>Female</t>
    <phoneticPr fontId="34"/>
  </si>
  <si>
    <t>生年月日</t>
    <phoneticPr fontId="34"/>
  </si>
  <si>
    <t>性別</t>
    <phoneticPr fontId="34"/>
  </si>
  <si>
    <t>Place of birth</t>
    <phoneticPr fontId="34"/>
  </si>
  <si>
    <t>職業</t>
    <phoneticPr fontId="34"/>
  </si>
  <si>
    <t>Occupation</t>
    <phoneticPr fontId="34"/>
  </si>
  <si>
    <t>配偶者</t>
    <phoneticPr fontId="34"/>
  </si>
  <si>
    <t>Married</t>
    <phoneticPr fontId="34"/>
  </si>
  <si>
    <t>Single</t>
    <phoneticPr fontId="34"/>
  </si>
  <si>
    <t>有</t>
    <phoneticPr fontId="34"/>
  </si>
  <si>
    <t>無</t>
    <phoneticPr fontId="34"/>
  </si>
  <si>
    <t>旅券番号</t>
    <phoneticPr fontId="34"/>
  </si>
  <si>
    <t>Passport No.</t>
    <phoneticPr fontId="34"/>
  </si>
  <si>
    <t>有効期限</t>
    <phoneticPr fontId="34"/>
  </si>
  <si>
    <t>Date of expiration</t>
    <phoneticPr fontId="34"/>
  </si>
  <si>
    <t>携帯電話</t>
    <phoneticPr fontId="34"/>
  </si>
  <si>
    <t>Mobile No.</t>
    <phoneticPr fontId="34"/>
  </si>
  <si>
    <t>メール</t>
    <phoneticPr fontId="34"/>
  </si>
  <si>
    <t>E-mail</t>
    <phoneticPr fontId="34"/>
  </si>
  <si>
    <t>@</t>
    <phoneticPr fontId="34"/>
  </si>
  <si>
    <t>History of applying</t>
    <phoneticPr fontId="34"/>
  </si>
  <si>
    <t>Yes</t>
    <phoneticPr fontId="34"/>
  </si>
  <si>
    <t>No</t>
    <phoneticPr fontId="34"/>
  </si>
  <si>
    <t>申請回数</t>
    <phoneticPr fontId="34"/>
  </si>
  <si>
    <t>Times of applying</t>
    <phoneticPr fontId="34"/>
  </si>
  <si>
    <t>回</t>
    <phoneticPr fontId="34"/>
  </si>
  <si>
    <t>Times</t>
    <phoneticPr fontId="34"/>
  </si>
  <si>
    <t>不交付回数</t>
    <phoneticPr fontId="34"/>
  </si>
  <si>
    <t>Times of non-issuance</t>
    <phoneticPr fontId="34"/>
  </si>
  <si>
    <t>結核病</t>
    <phoneticPr fontId="34"/>
  </si>
  <si>
    <t>Tuberculosis</t>
    <phoneticPr fontId="34"/>
  </si>
  <si>
    <t>刺青</t>
    <phoneticPr fontId="34"/>
  </si>
  <si>
    <t>Tattoo</t>
    <phoneticPr fontId="34"/>
  </si>
  <si>
    <t>査証申請予定地</t>
    <phoneticPr fontId="34"/>
  </si>
  <si>
    <t>Intended place to apply for visa</t>
    <phoneticPr fontId="34"/>
  </si>
  <si>
    <r>
      <rPr>
        <b/>
        <sz val="11"/>
        <color theme="1"/>
        <rFont val="ＭＳ Ｐゴシック"/>
        <family val="2"/>
      </rPr>
      <t>戸籍住所</t>
    </r>
    <r>
      <rPr>
        <sz val="11"/>
        <color theme="1"/>
        <rFont val="ＭＳ Ｐゴシック"/>
        <family val="3"/>
        <charset val="128"/>
      </rPr>
      <t xml:space="preserve">
</t>
    </r>
    <r>
      <rPr>
        <sz val="8"/>
        <color theme="1"/>
        <rFont val="Arial Narrow"/>
        <family val="2"/>
      </rPr>
      <t>Registered Address</t>
    </r>
    <phoneticPr fontId="34"/>
  </si>
  <si>
    <r>
      <rPr>
        <b/>
        <sz val="11"/>
        <color theme="1"/>
        <rFont val="ＭＳ Ｐゴシック"/>
        <family val="2"/>
      </rPr>
      <t>現住所</t>
    </r>
    <r>
      <rPr>
        <sz val="11"/>
        <color theme="1"/>
        <rFont val="ＭＳ Ｐゴシック"/>
        <family val="3"/>
        <charset val="128"/>
      </rPr>
      <t xml:space="preserve">
</t>
    </r>
    <r>
      <rPr>
        <sz val="8"/>
        <color theme="1"/>
        <rFont val="Arial Narrow"/>
        <family val="2"/>
      </rPr>
      <t>Present Address</t>
    </r>
    <phoneticPr fontId="34"/>
  </si>
  <si>
    <t>修学年数</t>
    <phoneticPr fontId="34"/>
  </si>
  <si>
    <t>period of education</t>
    <phoneticPr fontId="34"/>
  </si>
  <si>
    <t>入学</t>
    <rPh sb="0" eb="2">
      <t>ニュウガク</t>
    </rPh>
    <phoneticPr fontId="34"/>
  </si>
  <si>
    <t>From:</t>
    <phoneticPr fontId="34"/>
  </si>
  <si>
    <t>To:</t>
    <phoneticPr fontId="34"/>
  </si>
  <si>
    <t>卒業</t>
    <rPh sb="0" eb="2">
      <t>ソツギョウ</t>
    </rPh>
    <phoneticPr fontId="34"/>
  </si>
  <si>
    <t>Date of Entrance
Date of Graduation</t>
    <phoneticPr fontId="34"/>
  </si>
  <si>
    <t>学歴</t>
    <rPh sb="0" eb="2">
      <t>ガクレキ</t>
    </rPh>
    <phoneticPr fontId="34"/>
  </si>
  <si>
    <t>Educational
Background</t>
    <phoneticPr fontId="34"/>
  </si>
  <si>
    <t>学校名及学校所在地</t>
    <phoneticPr fontId="34"/>
  </si>
  <si>
    <t>Name of School
Location of School</t>
    <phoneticPr fontId="34"/>
  </si>
  <si>
    <t>小学校</t>
    <rPh sb="0" eb="3">
      <t>ショウガッコウ</t>
    </rPh>
    <phoneticPr fontId="34"/>
  </si>
  <si>
    <t>Elementary
Education</t>
    <phoneticPr fontId="34"/>
  </si>
  <si>
    <t>中等学校</t>
    <rPh sb="0" eb="2">
      <t>チュウトウ</t>
    </rPh>
    <rPh sb="2" eb="4">
      <t>ガッコウ</t>
    </rPh>
    <phoneticPr fontId="34"/>
  </si>
  <si>
    <t>Secondary
Education</t>
    <phoneticPr fontId="34"/>
  </si>
  <si>
    <t>高等学校</t>
    <phoneticPr fontId="34"/>
  </si>
  <si>
    <t>Higher
Education</t>
    <phoneticPr fontId="34"/>
  </si>
  <si>
    <t>College
Education</t>
    <phoneticPr fontId="34"/>
  </si>
  <si>
    <t>大学</t>
    <rPh sb="0" eb="2">
      <t>ダイガク</t>
    </rPh>
    <phoneticPr fontId="34"/>
  </si>
  <si>
    <t>大学院</t>
    <rPh sb="0" eb="3">
      <t>ダイガクイン</t>
    </rPh>
    <phoneticPr fontId="34"/>
  </si>
  <si>
    <t>Graduate
Education</t>
    <phoneticPr fontId="34"/>
  </si>
  <si>
    <t>国家統一試験成績</t>
    <phoneticPr fontId="34"/>
  </si>
  <si>
    <t>National Unified Test results</t>
    <phoneticPr fontId="34"/>
  </si>
  <si>
    <t>受験年度</t>
    <phoneticPr fontId="34"/>
  </si>
  <si>
    <t>Year of Examination</t>
    <phoneticPr fontId="34"/>
  </si>
  <si>
    <t>合計修学年数</t>
    <phoneticPr fontId="34"/>
  </si>
  <si>
    <t>Total period of education</t>
    <phoneticPr fontId="34"/>
  </si>
  <si>
    <t>満点</t>
    <phoneticPr fontId="34"/>
  </si>
  <si>
    <t>Perfect score</t>
    <phoneticPr fontId="34"/>
  </si>
  <si>
    <t>点/</t>
    <phoneticPr fontId="34"/>
  </si>
  <si>
    <t>Score</t>
    <phoneticPr fontId="34"/>
  </si>
  <si>
    <t>合計得点</t>
    <phoneticPr fontId="34"/>
  </si>
  <si>
    <t>Total score</t>
    <phoneticPr fontId="34"/>
  </si>
  <si>
    <t>最終学歴</t>
    <phoneticPr fontId="34"/>
  </si>
  <si>
    <t>Last / Present School</t>
    <phoneticPr fontId="34"/>
  </si>
  <si>
    <t>在籍状況</t>
    <phoneticPr fontId="34"/>
  </si>
  <si>
    <t>Registered enrollment</t>
    <phoneticPr fontId="34"/>
  </si>
  <si>
    <t>卒業年月</t>
    <phoneticPr fontId="34"/>
  </si>
  <si>
    <t>Date of Graduation</t>
    <phoneticPr fontId="34"/>
  </si>
  <si>
    <t>学校名</t>
    <phoneticPr fontId="34"/>
  </si>
  <si>
    <t>Name of School</t>
    <phoneticPr fontId="34"/>
  </si>
  <si>
    <t>日本語学習歴</t>
    <phoneticPr fontId="34"/>
  </si>
  <si>
    <t>History of Japanese Language Study</t>
    <phoneticPr fontId="34"/>
  </si>
  <si>
    <t>時間</t>
    <rPh sb="0" eb="2">
      <t>ジカン</t>
    </rPh>
    <phoneticPr fontId="34"/>
  </si>
  <si>
    <t>Hours</t>
    <phoneticPr fontId="34"/>
  </si>
  <si>
    <t>終了までの学習総時間数</t>
  </si>
  <si>
    <t>Total Study Hours upon Completion</t>
    <phoneticPr fontId="34"/>
  </si>
  <si>
    <t>現時点の学習時間数</t>
    <phoneticPr fontId="34"/>
  </si>
  <si>
    <t>Current Study Hours</t>
    <phoneticPr fontId="34"/>
  </si>
  <si>
    <t>入学年月日</t>
    <phoneticPr fontId="34"/>
  </si>
  <si>
    <t>Date of admission</t>
    <phoneticPr fontId="34"/>
  </si>
  <si>
    <t>所在地</t>
    <phoneticPr fontId="34"/>
  </si>
  <si>
    <t>Address</t>
    <phoneticPr fontId="34"/>
  </si>
  <si>
    <t>Name of school</t>
    <phoneticPr fontId="34"/>
  </si>
  <si>
    <t>日本語試験名</t>
    <phoneticPr fontId="34"/>
  </si>
  <si>
    <t>Name of the test</t>
    <phoneticPr fontId="34"/>
  </si>
  <si>
    <t>級又は点数</t>
    <phoneticPr fontId="34"/>
  </si>
  <si>
    <t>Attained level or score</t>
    <phoneticPr fontId="34"/>
  </si>
  <si>
    <t>試験日</t>
    <phoneticPr fontId="34"/>
  </si>
  <si>
    <t>Date of the test</t>
    <phoneticPr fontId="34"/>
  </si>
  <si>
    <r>
      <t xml:space="preserve">職歴 </t>
    </r>
    <r>
      <rPr>
        <b/>
        <sz val="9"/>
        <color theme="1"/>
        <rFont val="Arial Narrow"/>
        <family val="2"/>
      </rPr>
      <t>Work Experience</t>
    </r>
    <phoneticPr fontId="34"/>
  </si>
  <si>
    <t>勤務先</t>
    <phoneticPr fontId="34"/>
  </si>
  <si>
    <t>Name of Company</t>
    <phoneticPr fontId="34"/>
  </si>
  <si>
    <t>就職年月日</t>
    <phoneticPr fontId="34"/>
  </si>
  <si>
    <t>Date of Employment</t>
    <phoneticPr fontId="34"/>
  </si>
  <si>
    <t>退職年月日</t>
    <phoneticPr fontId="34"/>
  </si>
  <si>
    <t>Date of Retirement</t>
    <phoneticPr fontId="34"/>
  </si>
  <si>
    <r>
      <t xml:space="preserve">申請人の家族 </t>
    </r>
    <r>
      <rPr>
        <b/>
        <sz val="9"/>
        <color theme="1"/>
        <rFont val="Arial Narrow"/>
        <family val="2"/>
      </rPr>
      <t>Family Members of Applicant</t>
    </r>
    <phoneticPr fontId="34"/>
  </si>
  <si>
    <t>氏名</t>
    <phoneticPr fontId="34"/>
  </si>
  <si>
    <t>Name in Full</t>
    <phoneticPr fontId="34"/>
  </si>
  <si>
    <t>Relationship</t>
    <phoneticPr fontId="34"/>
  </si>
  <si>
    <t>Date of Birth</t>
    <phoneticPr fontId="34"/>
  </si>
  <si>
    <t>父</t>
    <phoneticPr fontId="34"/>
  </si>
  <si>
    <t>母</t>
    <phoneticPr fontId="34"/>
  </si>
  <si>
    <r>
      <t xml:space="preserve">経費支弁者 </t>
    </r>
    <r>
      <rPr>
        <b/>
        <sz val="9"/>
        <color theme="1"/>
        <rFont val="Arial Narrow"/>
        <family val="2"/>
      </rPr>
      <t>Supporter</t>
    </r>
    <phoneticPr fontId="34"/>
  </si>
  <si>
    <t>勤務先の住所</t>
    <phoneticPr fontId="34"/>
  </si>
  <si>
    <t>Tel.</t>
    <phoneticPr fontId="34"/>
  </si>
  <si>
    <t>点</t>
    <phoneticPr fontId="34"/>
  </si>
  <si>
    <t>円</t>
    <phoneticPr fontId="34"/>
  </si>
  <si>
    <t>Yen</t>
    <phoneticPr fontId="34"/>
  </si>
  <si>
    <t>生活費：月額</t>
    <phoneticPr fontId="34"/>
  </si>
  <si>
    <t>Living expenser(Monthly)</t>
    <phoneticPr fontId="34"/>
  </si>
  <si>
    <t>年間</t>
  </si>
  <si>
    <t>学費：</t>
    <phoneticPr fontId="34"/>
  </si>
  <si>
    <t>)</t>
    <phoneticPr fontId="34"/>
  </si>
  <si>
    <t>Tuition(</t>
    <phoneticPr fontId="34"/>
  </si>
  <si>
    <t>職務</t>
    <phoneticPr fontId="34"/>
  </si>
  <si>
    <t>Name of employment</t>
    <phoneticPr fontId="34"/>
  </si>
  <si>
    <t>母国での税抜年収</t>
    <phoneticPr fontId="34"/>
  </si>
  <si>
    <t>=</t>
    <phoneticPr fontId="34"/>
  </si>
  <si>
    <t>為替レート</t>
    <phoneticPr fontId="34"/>
  </si>
  <si>
    <t>Exchange rate</t>
    <phoneticPr fontId="34"/>
  </si>
  <si>
    <t>Tax included(Home Country)</t>
    <phoneticPr fontId="34"/>
  </si>
  <si>
    <t>JPY</t>
    <phoneticPr fontId="34"/>
  </si>
  <si>
    <t>職業
(詳細)</t>
    <phoneticPr fontId="34"/>
  </si>
  <si>
    <t>母国での税込年収</t>
    <phoneticPr fontId="34"/>
  </si>
  <si>
    <t>Tax excluded(Home Country)</t>
    <phoneticPr fontId="34"/>
  </si>
  <si>
    <t>日本円の税込年収</t>
    <phoneticPr fontId="34"/>
  </si>
  <si>
    <t>日本円の税抜年収</t>
    <phoneticPr fontId="34"/>
  </si>
  <si>
    <t>Tax included</t>
    <phoneticPr fontId="34"/>
  </si>
  <si>
    <t>Tax excluded</t>
    <phoneticPr fontId="34"/>
  </si>
  <si>
    <t>Occupation
(Details)</t>
    <phoneticPr fontId="34"/>
  </si>
  <si>
    <r>
      <t>有</t>
    </r>
    <r>
      <rPr>
        <sz val="9"/>
        <color theme="1"/>
        <rFont val="Arial Narrow"/>
        <family val="2"/>
      </rPr>
      <t>Yes</t>
    </r>
    <phoneticPr fontId="34"/>
  </si>
  <si>
    <r>
      <t>回</t>
    </r>
    <r>
      <rPr>
        <sz val="9"/>
        <color theme="1"/>
        <rFont val="Arial Narrow"/>
        <family val="2"/>
      </rPr>
      <t>Time(s)</t>
    </r>
    <phoneticPr fontId="34"/>
  </si>
  <si>
    <r>
      <t>無</t>
    </r>
    <r>
      <rPr>
        <sz val="9"/>
        <color theme="1"/>
        <rFont val="Arial Narrow"/>
        <family val="2"/>
      </rPr>
      <t>No</t>
    </r>
    <phoneticPr fontId="34"/>
  </si>
  <si>
    <t>直近の入国日</t>
    <phoneticPr fontId="34"/>
  </si>
  <si>
    <t>The latest date of entry</t>
    <phoneticPr fontId="34"/>
  </si>
  <si>
    <t>直近の出国日</t>
    <phoneticPr fontId="34"/>
  </si>
  <si>
    <t>The latest date of departure</t>
    <phoneticPr fontId="34"/>
  </si>
  <si>
    <t>在留資格</t>
    <phoneticPr fontId="34"/>
  </si>
  <si>
    <t>入国目的</t>
    <phoneticPr fontId="34"/>
  </si>
  <si>
    <t>滞在期間</t>
    <phoneticPr fontId="34"/>
  </si>
  <si>
    <t>Status of visa</t>
    <phoneticPr fontId="34"/>
  </si>
  <si>
    <t>Purpose of entry into Japan</t>
    <phoneticPr fontId="34"/>
  </si>
  <si>
    <t>Length of stay</t>
    <phoneticPr fontId="34"/>
  </si>
  <si>
    <t>在日親族（父・母・配偶者・子・兄弟姉妹など）及び同居者</t>
    <phoneticPr fontId="34"/>
  </si>
  <si>
    <t>Family in Japan (Father, Mother, Spouse, Son, Daughter, Brother, Sister or others) or co-residents</t>
    <phoneticPr fontId="34"/>
  </si>
  <si>
    <t>在留カード番号</t>
    <phoneticPr fontId="34"/>
  </si>
  <si>
    <t>Residence card number</t>
    <phoneticPr fontId="34"/>
  </si>
  <si>
    <t>勤務先名称・通学先名称</t>
    <phoneticPr fontId="34"/>
  </si>
  <si>
    <t>Place of employment/school</t>
    <phoneticPr fontId="34"/>
  </si>
  <si>
    <t>同居予定</t>
    <phoneticPr fontId="34"/>
  </si>
  <si>
    <t>Co-residence (Yes/No)</t>
    <phoneticPr fontId="34"/>
  </si>
  <si>
    <t>氏　名</t>
    <phoneticPr fontId="34"/>
  </si>
  <si>
    <r>
      <rPr>
        <sz val="11"/>
        <color theme="1"/>
        <rFont val="ＭＳ Ｐゴシック"/>
        <family val="3"/>
        <charset val="128"/>
      </rPr>
      <t>携帯</t>
    </r>
    <r>
      <rPr>
        <sz val="9"/>
        <color theme="1"/>
        <rFont val="Arial Narrow"/>
        <family val="2"/>
      </rPr>
      <t>Tel</t>
    </r>
    <r>
      <rPr>
        <sz val="9"/>
        <color theme="1"/>
        <rFont val="游ゴシック"/>
        <family val="2"/>
        <charset val="128"/>
      </rPr>
      <t>：</t>
    </r>
    <phoneticPr fontId="34"/>
  </si>
  <si>
    <r>
      <t xml:space="preserve">　以上間違いありません。 </t>
    </r>
    <r>
      <rPr>
        <b/>
        <sz val="9"/>
        <color theme="1"/>
        <rFont val="Arial Narrow"/>
        <family val="2"/>
      </rPr>
      <t>I hereby declare upon my honour the above to be true and correct.</t>
    </r>
    <phoneticPr fontId="34"/>
  </si>
  <si>
    <t>日   付</t>
    <phoneticPr fontId="34"/>
  </si>
  <si>
    <t>Date</t>
    <phoneticPr fontId="34"/>
  </si>
  <si>
    <t>本人署名</t>
    <phoneticPr fontId="34"/>
  </si>
  <si>
    <t>Signature</t>
    <phoneticPr fontId="34"/>
  </si>
  <si>
    <r>
      <t>氏名</t>
    </r>
    <r>
      <rPr>
        <sz val="9"/>
        <color theme="1"/>
        <rFont val="Arial Narrow"/>
        <family val="2"/>
      </rPr>
      <t>(Name in Full)</t>
    </r>
    <phoneticPr fontId="34"/>
  </si>
  <si>
    <r>
      <t>姓</t>
    </r>
    <r>
      <rPr>
        <sz val="9"/>
        <color theme="1"/>
        <rFont val="Arial Narrow"/>
        <family val="2"/>
      </rPr>
      <t>(Surname)</t>
    </r>
    <phoneticPr fontId="34"/>
  </si>
  <si>
    <r>
      <t>名</t>
    </r>
    <r>
      <rPr>
        <sz val="9"/>
        <color theme="1"/>
        <rFont val="Arial Narrow"/>
        <family val="2"/>
      </rPr>
      <t>(Given names/Other names)</t>
    </r>
    <phoneticPr fontId="34"/>
  </si>
  <si>
    <r>
      <t>フリガナ</t>
    </r>
    <r>
      <rPr>
        <sz val="9"/>
        <color theme="1"/>
        <rFont val="Arial Narrow"/>
        <family val="2"/>
      </rPr>
      <t>(Furigana)</t>
    </r>
    <phoneticPr fontId="34"/>
  </si>
  <si>
    <r>
      <t>ローマ字</t>
    </r>
    <r>
      <rPr>
        <sz val="9"/>
        <color theme="1"/>
        <rFont val="Arial Narrow"/>
        <family val="2"/>
      </rPr>
      <t>(Romaji)</t>
    </r>
    <phoneticPr fontId="34"/>
  </si>
  <si>
    <t>入学年月日及卒業年月日</t>
    <phoneticPr fontId="34"/>
  </si>
  <si>
    <t>Course:</t>
    <phoneticPr fontId="34"/>
  </si>
  <si>
    <t>Admission period:</t>
    <phoneticPr fontId="34"/>
  </si>
  <si>
    <t>Month and year of (scheduled) graduation:</t>
    <phoneticPr fontId="34"/>
  </si>
  <si>
    <r>
      <rPr>
        <b/>
        <sz val="9"/>
        <color theme="1"/>
        <rFont val="ＭＳ Ｐゴシック"/>
        <family val="3"/>
        <charset val="128"/>
      </rPr>
      <t>仲介業者：</t>
    </r>
    <r>
      <rPr>
        <b/>
        <sz val="11"/>
        <color theme="1"/>
        <rFont val="ＭＳ Ｐゴシック"/>
        <family val="3"/>
        <charset val="128"/>
      </rPr>
      <t xml:space="preserve">
</t>
    </r>
    <r>
      <rPr>
        <sz val="7"/>
        <color theme="1"/>
        <rFont val="Arial Narrow"/>
        <family val="2"/>
      </rPr>
      <t>Agent or person</t>
    </r>
    <r>
      <rPr>
        <b/>
        <sz val="11"/>
        <color theme="1"/>
        <rFont val="ＭＳ Ｐゴシック"/>
        <family val="3"/>
        <charset val="128"/>
      </rPr>
      <t>:</t>
    </r>
    <phoneticPr fontId="34"/>
  </si>
  <si>
    <r>
      <rPr>
        <b/>
        <sz val="9"/>
        <color theme="1"/>
        <rFont val="ＭＳ Ｐゴシック"/>
        <family val="3"/>
        <charset val="128"/>
      </rPr>
      <t>所在地：</t>
    </r>
    <r>
      <rPr>
        <b/>
        <sz val="11"/>
        <color theme="1"/>
        <rFont val="ＭＳ Ｐゴシック"/>
        <family val="3"/>
        <charset val="128"/>
      </rPr>
      <t xml:space="preserve">
</t>
    </r>
    <r>
      <rPr>
        <sz val="7"/>
        <color theme="1"/>
        <rFont val="Arial Narrow"/>
        <family val="2"/>
      </rPr>
      <t>Address</t>
    </r>
    <r>
      <rPr>
        <b/>
        <sz val="11"/>
        <color theme="1"/>
        <rFont val="ＭＳ Ｐゴシック"/>
        <family val="3"/>
        <charset val="128"/>
      </rPr>
      <t>:</t>
    </r>
    <phoneticPr fontId="34"/>
  </si>
  <si>
    <r>
      <rPr>
        <b/>
        <sz val="9"/>
        <color theme="1"/>
        <rFont val="ＭＳ Ｐゴシック"/>
        <family val="3"/>
        <charset val="128"/>
      </rPr>
      <t>電話番号：</t>
    </r>
    <r>
      <rPr>
        <sz val="11"/>
        <color theme="1"/>
        <rFont val="ＭＳ Ｐゴシック"/>
        <family val="3"/>
        <charset val="128"/>
      </rPr>
      <t xml:space="preserve">
</t>
    </r>
    <r>
      <rPr>
        <sz val="7"/>
        <color theme="1"/>
        <rFont val="Arial Narrow"/>
        <family val="2"/>
      </rPr>
      <t>Tel No.</t>
    </r>
    <r>
      <rPr>
        <sz val="11"/>
        <color theme="1"/>
        <rFont val="ＭＳ Ｐゴシック"/>
        <family val="3"/>
        <charset val="128"/>
      </rPr>
      <t>:</t>
    </r>
    <phoneticPr fontId="34"/>
  </si>
  <si>
    <r>
      <rPr>
        <b/>
        <sz val="9"/>
        <color theme="1"/>
        <rFont val="ＭＳ Ｐゴシック"/>
        <family val="3"/>
        <charset val="128"/>
      </rPr>
      <t>ベトナムの登録番号：</t>
    </r>
    <r>
      <rPr>
        <sz val="11"/>
        <color theme="1"/>
        <rFont val="ＭＳ Ｐゴシック"/>
        <family val="3"/>
        <charset val="128"/>
      </rPr>
      <t xml:space="preserve">
</t>
    </r>
    <r>
      <rPr>
        <sz val="7"/>
        <color theme="1"/>
        <rFont val="Arial Narrow"/>
        <family val="2"/>
      </rPr>
      <t>Registration No. of Vietnam</t>
    </r>
    <r>
      <rPr>
        <sz val="11"/>
        <color theme="1"/>
        <rFont val="ＭＳ Ｐゴシック"/>
        <family val="3"/>
        <charset val="128"/>
      </rPr>
      <t>:</t>
    </r>
    <phoneticPr fontId="34"/>
  </si>
  <si>
    <r>
      <t>入力にはMicrosoft Excelを使用してください。</t>
    </r>
    <r>
      <rPr>
        <sz val="10"/>
        <color rgb="FF00B050"/>
        <rFont val="微软雅黑"/>
        <family val="2"/>
        <charset val="134"/>
      </rPr>
      <t>请使用微软excel进行输入。</t>
    </r>
    <r>
      <rPr>
        <sz val="10"/>
        <color rgb="FFFF0000"/>
        <rFont val="微软雅黑"/>
        <family val="2"/>
        <charset val="134"/>
      </rPr>
      <t>Use Microsoft Excel for input</t>
    </r>
    <phoneticPr fontId="1"/>
  </si>
  <si>
    <r>
      <t>順番で記入してください。</t>
    </r>
    <r>
      <rPr>
        <sz val="10"/>
        <color rgb="FF00B050"/>
        <rFont val="微软雅黑"/>
        <family val="2"/>
        <charset val="134"/>
      </rPr>
      <t>按顺序输入。</t>
    </r>
    <r>
      <rPr>
        <sz val="10"/>
        <color rgb="FFFF0000"/>
        <rFont val="微软雅黑"/>
        <family val="2"/>
        <charset val="134"/>
      </rPr>
      <t>Please enter in order</t>
    </r>
    <phoneticPr fontId="1"/>
  </si>
  <si>
    <t>提出日の前6か月以内に撮影された、鮮明で、無帽・無背景・正面向きの縦4cm×横3cmの写真。過度な美顔加工や修正を施した写真は不可。</t>
    <phoneticPr fontId="1"/>
  </si>
  <si>
    <t>提交的照片须为提交日前 6 个月内拍摄，清晰、无帽子、无背景、正面朝向，尺寸为 4cm×3cm。禁止提交过度美颜或经过修图的照片。</t>
    <phoneticPr fontId="34"/>
  </si>
  <si>
    <t>The photo must be taken within six months prior to the submission date, be clear, without a hat or background, and show a front-facing view, with the size of 4 cm × 3 cm. Photos with excessive beauty filters or retouching are not accepted.</t>
    <phoneticPr fontId="34"/>
  </si>
  <si>
    <r>
      <t>氏名(Romaji)は原則として旅券に基づき英字の大文字で記載してください。</t>
    </r>
    <r>
      <rPr>
        <sz val="10"/>
        <color rgb="FF00B050"/>
        <rFont val="微软雅黑"/>
        <family val="2"/>
        <charset val="134"/>
      </rPr>
      <t>氏名(罗马字）原则上要求参照护照上的英文输入。</t>
    </r>
    <phoneticPr fontId="34"/>
  </si>
  <si>
    <t>As a general rule, write your name (Romaji) in capital letters based on your passport.</t>
    <phoneticPr fontId="1"/>
  </si>
  <si>
    <r>
      <t>出生地は省略することなく〇〇省〇〇市（県）まで記載してください。</t>
    </r>
    <r>
      <rPr>
        <sz val="10"/>
        <color rgb="FF00B050"/>
        <rFont val="微软雅黑"/>
        <family val="2"/>
        <charset val="134"/>
      </rPr>
      <t>出生地需要输入“XX省XX市（县）”，不能省略。</t>
    </r>
    <phoneticPr fontId="1"/>
  </si>
  <si>
    <t>Please write your place of birth without abbreviations, including the city (prefecture) of XX province.</t>
    <phoneticPr fontId="34"/>
  </si>
  <si>
    <r>
      <t>本人職業：「学生」、「職員」、「留学準備中」。</t>
    </r>
    <r>
      <rPr>
        <sz val="10"/>
        <color rgb="FF00B050"/>
        <rFont val="微软雅黑"/>
        <family val="2"/>
        <charset val="134"/>
      </rPr>
      <t>本人职业：“学生”、“职员”、“留学准备中”等。</t>
    </r>
    <phoneticPr fontId="1"/>
  </si>
  <si>
    <t>Occupation: "Student", "Staff", "Preparing to study abroad", etc.</t>
    <phoneticPr fontId="34"/>
  </si>
  <si>
    <t xml:space="preserve">Enter the duration of study and final academic background accurately. </t>
    <phoneticPr fontId="34"/>
  </si>
  <si>
    <r>
      <t>終了までの学習総時間数：全課程修了時の日本語学習時間数。</t>
    </r>
    <r>
      <rPr>
        <sz val="10"/>
        <color rgb="FF00B050"/>
        <rFont val="微软雅黑"/>
        <family val="2"/>
        <charset val="134"/>
      </rPr>
      <t>至修完课程的总学习时间：指完成全部课程时的日语学习总时长。</t>
    </r>
    <rPh sb="0" eb="2">
      <t>シュウリョウ</t>
    </rPh>
    <rPh sb="5" eb="7">
      <t>ガクシュウ</t>
    </rPh>
    <rPh sb="7" eb="8">
      <t>ソウ</t>
    </rPh>
    <rPh sb="8" eb="11">
      <t>ジカンスウ</t>
    </rPh>
    <rPh sb="12" eb="13">
      <t>ゼン</t>
    </rPh>
    <rPh sb="13" eb="15">
      <t>カテイ</t>
    </rPh>
    <rPh sb="15" eb="17">
      <t>シュウリョウ</t>
    </rPh>
    <rPh sb="17" eb="18">
      <t>ジ</t>
    </rPh>
    <rPh sb="19" eb="22">
      <t>ニホンゴ</t>
    </rPh>
    <rPh sb="22" eb="24">
      <t>ガクシュウ</t>
    </rPh>
    <rPh sb="24" eb="27">
      <t>ジカンスウ</t>
    </rPh>
    <phoneticPr fontId="34"/>
  </si>
  <si>
    <t>Total Study Hours upon Completion: Total Japanese study hours upon completion of the entire course.</t>
    <phoneticPr fontId="34"/>
  </si>
  <si>
    <r>
      <t>現時点の学習時間数：証明書発行日までの日本語学習時間数。</t>
    </r>
    <r>
      <rPr>
        <sz val="10"/>
        <color rgb="FF00B050"/>
        <rFont val="微软雅黑"/>
        <family val="2"/>
        <charset val="134"/>
      </rPr>
      <t>当前学习时间：指截至证明书发放日期的日语学习时长。</t>
    </r>
    <rPh sb="0" eb="3">
      <t>ゲンジテン</t>
    </rPh>
    <rPh sb="4" eb="6">
      <t>ガクシュウ</t>
    </rPh>
    <rPh sb="6" eb="9">
      <t>ジカンスウ</t>
    </rPh>
    <rPh sb="10" eb="13">
      <t>ショウメイショ</t>
    </rPh>
    <rPh sb="13" eb="15">
      <t>ハッコウ</t>
    </rPh>
    <rPh sb="15" eb="16">
      <t>ビ</t>
    </rPh>
    <rPh sb="19" eb="22">
      <t>ニホンゴ</t>
    </rPh>
    <rPh sb="22" eb="24">
      <t>ガクシュウ</t>
    </rPh>
    <rPh sb="24" eb="27">
      <t>ジカンスウ</t>
    </rPh>
    <rPh sb="28" eb="29">
      <t>トウ</t>
    </rPh>
    <rPh sb="29" eb="30">
      <t>マエ</t>
    </rPh>
    <rPh sb="30" eb="31">
      <t>ガク</t>
    </rPh>
    <phoneticPr fontId="34"/>
  </si>
  <si>
    <t>Current Study Hours: Japanese study hours up to the date of certificate issuance.</t>
    <phoneticPr fontId="34"/>
  </si>
  <si>
    <t>合格</t>
    <phoneticPr fontId="34"/>
  </si>
  <si>
    <r>
      <t>修学年数・最終学歴を正確に記入。</t>
    </r>
    <r>
      <rPr>
        <sz val="10"/>
        <color rgb="FF00B050"/>
        <rFont val="微软雅黑"/>
        <family val="2"/>
        <charset val="134"/>
      </rPr>
      <t>请正确填写修学年限和最终学历</t>
    </r>
    <rPh sb="0" eb="3">
      <t>ゲンジテン</t>
    </rPh>
    <rPh sb="4" eb="6">
      <t>ガクシュウ</t>
    </rPh>
    <rPh sb="6" eb="9">
      <t>ジカンスウ</t>
    </rPh>
    <rPh sb="10" eb="13">
      <t>ショウメイショ</t>
    </rPh>
    <rPh sb="13" eb="15">
      <t>ハッコウ</t>
    </rPh>
    <rPh sb="15" eb="16">
      <t>ビ</t>
    </rPh>
    <rPh sb="19" eb="22">
      <t>ニホンゴ</t>
    </rPh>
    <rPh sb="22" eb="24">
      <t>ガクシュウ</t>
    </rPh>
    <rPh sb="24" eb="27">
      <t>ジカンスウ</t>
    </rPh>
    <rPh sb="28" eb="29">
      <t>トウ</t>
    </rPh>
    <rPh sb="29" eb="30">
      <t>マエガク</t>
    </rPh>
    <phoneticPr fontId="34"/>
  </si>
  <si>
    <t>在学の場合、卒業予定日を記入。退学・休学の場合、退学日・休学日を記入。</t>
    <phoneticPr fontId="1"/>
  </si>
  <si>
    <t>在学时，请输入预定毕业日期。退学或休学时，请输入退学日期或休学日期。</t>
    <phoneticPr fontId="34"/>
  </si>
  <si>
    <r>
      <t>「N1、F級、5Q」など記入。</t>
    </r>
    <r>
      <rPr>
        <sz val="10"/>
        <color rgb="FF00B050"/>
        <rFont val="微软雅黑"/>
        <family val="2"/>
        <charset val="134"/>
      </rPr>
      <t>写上“N1、F級、5Q”等。</t>
    </r>
    <r>
      <rPr>
        <sz val="10"/>
        <color rgb="FFED0000"/>
        <rFont val="微软雅黑"/>
        <family val="2"/>
      </rPr>
      <t xml:space="preserve">Enter "N1、F級、5Q" etc. </t>
    </r>
    <rPh sb="5" eb="6">
      <t>キュウ</t>
    </rPh>
    <rPh sb="9" eb="11">
      <t>キニュウ</t>
    </rPh>
    <rPh sb="12" eb="15">
      <t>フゴウカク</t>
    </rPh>
    <rPh sb="16" eb="18">
      <t>バアイ</t>
    </rPh>
    <rPh sb="20" eb="22">
      <t>ゴウカク</t>
    </rPh>
    <rPh sb="25" eb="28">
      <t>フゴウカク</t>
    </rPh>
    <rPh sb="30" eb="32">
      <t>ヘンコウ</t>
    </rPh>
    <phoneticPr fontId="34"/>
  </si>
  <si>
    <t>If you are currently employed, write "now" or "until now" in the "Date of Retirement" field.</t>
    <phoneticPr fontId="34"/>
  </si>
  <si>
    <r>
      <t>経費支弁者が２名の場合、２行で手入力してください。</t>
    </r>
    <r>
      <rPr>
        <sz val="10"/>
        <color rgb="FF00B050"/>
        <rFont val="微软雅黑"/>
        <family val="2"/>
        <charset val="134"/>
      </rPr>
      <t>经费支付者有2名的情况下，分2行输入。</t>
    </r>
    <rPh sb="0" eb="3">
      <t>ゲンジテン</t>
    </rPh>
    <rPh sb="4" eb="6">
      <t>ガクシュウ</t>
    </rPh>
    <rPh sb="6" eb="9">
      <t>ジカンスウ</t>
    </rPh>
    <rPh sb="10" eb="13">
      <t>ショウメイショ</t>
    </rPh>
    <rPh sb="13" eb="15">
      <t>ハッコウ</t>
    </rPh>
    <rPh sb="15" eb="16">
      <t>ビ</t>
    </rPh>
    <rPh sb="19" eb="22">
      <t>ニホンゴ</t>
    </rPh>
    <rPh sb="22" eb="24">
      <t>ガクシュウ</t>
    </rPh>
    <rPh sb="24" eb="27">
      <t>ジカンスウ</t>
    </rPh>
    <rPh sb="28" eb="29">
      <t>トウ</t>
    </rPh>
    <rPh sb="29" eb="30">
      <t>マエ</t>
    </rPh>
    <rPh sb="30" eb="31">
      <t>ガク</t>
    </rPh>
    <phoneticPr fontId="34"/>
  </si>
  <si>
    <t>①A</t>
    <phoneticPr fontId="34"/>
  </si>
  <si>
    <t>②B</t>
    <phoneticPr fontId="34"/>
  </si>
  <si>
    <r>
      <t>職業・勤務先の情報を手入力してください。</t>
    </r>
    <r>
      <rPr>
        <sz val="10"/>
        <color rgb="FF00B050"/>
        <rFont val="微软雅黑"/>
        <family val="2"/>
        <charset val="134"/>
      </rPr>
      <t>职务和工作单位信息需要手动输入。</t>
    </r>
    <phoneticPr fontId="1"/>
  </si>
  <si>
    <t>Manually enter your occupation and place of work information.</t>
    <phoneticPr fontId="34"/>
  </si>
  <si>
    <t>If there are two payers, please enter manually in two lines.</t>
    <phoneticPr fontId="34"/>
  </si>
  <si>
    <r>
      <t>免税の場合、税込の金額のみを入力してください。</t>
    </r>
    <r>
      <rPr>
        <sz val="10"/>
        <color rgb="FF00B050"/>
        <rFont val="微软雅黑"/>
        <family val="2"/>
        <charset val="134"/>
      </rPr>
      <t>免税情况下仅输入含税金额即可。</t>
    </r>
    <phoneticPr fontId="1"/>
  </si>
  <si>
    <t>For tax-fee, enter only the amount including tax.</t>
    <phoneticPr fontId="34"/>
  </si>
  <si>
    <r>
      <t>経費支弁者が２名の場合、2人合計した年収の金額を入力する。</t>
    </r>
    <r>
      <rPr>
        <sz val="10"/>
        <color rgb="FF00B050"/>
        <rFont val="微软雅黑"/>
        <family val="2"/>
        <charset val="134"/>
      </rPr>
      <t>经费支付者有2名时，将2人的年收相加后输入对应金额。</t>
    </r>
    <phoneticPr fontId="1"/>
  </si>
  <si>
    <t>If there are two payers, enter the total annual income of the two.</t>
    <phoneticPr fontId="34"/>
  </si>
  <si>
    <r>
      <t>★在留資格：短期滞在、家族滞在、留学、定住者、技能実習、特定活動等。</t>
    </r>
    <r>
      <rPr>
        <sz val="11"/>
        <color rgb="FF00B050"/>
        <rFont val="微软雅黑"/>
        <family val="2"/>
        <charset val="134"/>
      </rPr>
      <t>在留资格：短期滞在、家族滞在、留学、定住者、技能实习、特定活动等。</t>
    </r>
    <rPh sb="1" eb="3">
      <t>ザイリュウ</t>
    </rPh>
    <rPh sb="3" eb="5">
      <t>シカク</t>
    </rPh>
    <rPh sb="6" eb="8">
      <t>タンキ</t>
    </rPh>
    <rPh sb="8" eb="10">
      <t>タイザイ</t>
    </rPh>
    <rPh sb="11" eb="13">
      <t>カゾク</t>
    </rPh>
    <rPh sb="13" eb="15">
      <t>タイザイ</t>
    </rPh>
    <rPh sb="19" eb="22">
      <t>テイジュウシャ</t>
    </rPh>
    <rPh sb="23" eb="25">
      <t>ギノウ</t>
    </rPh>
    <rPh sb="25" eb="27">
      <t>ジッシュウ</t>
    </rPh>
    <rPh sb="28" eb="30">
      <t>トクテイ</t>
    </rPh>
    <rPh sb="30" eb="32">
      <t>カツドウ</t>
    </rPh>
    <rPh sb="32" eb="33">
      <t>ナド</t>
    </rPh>
    <phoneticPr fontId="1"/>
  </si>
  <si>
    <t>Status of visa:Temporay Visitor,Dependent,Student,Long Term Resident,Technical Intern Training ,Designated Activities etc.</t>
    <phoneticPr fontId="1"/>
  </si>
  <si>
    <r>
      <t>★入国目的：旅行、観光、短期留学、家族</t>
    </r>
    <r>
      <rPr>
        <sz val="11"/>
        <color rgb="FFFF0000"/>
        <rFont val="ＭＳ Ｐゴシック"/>
        <family val="3"/>
        <charset val="128"/>
      </rPr>
      <t>・</t>
    </r>
    <r>
      <rPr>
        <sz val="11"/>
        <color rgb="FFFF0000"/>
        <rFont val="微软雅黑"/>
        <family val="2"/>
        <charset val="134"/>
      </rPr>
      <t>親族訪問、技能実習生、インターンシップ。</t>
    </r>
    <r>
      <rPr>
        <sz val="11"/>
        <color rgb="FF00B050"/>
        <rFont val="微软雅黑"/>
        <family val="2"/>
        <charset val="134"/>
      </rPr>
      <t>入境目的：旅游、观光、短期留学、探亲、技能实习生、大学实习。</t>
    </r>
    <rPh sb="1" eb="3">
      <t>ザイリュウ</t>
    </rPh>
    <rPh sb="3" eb="5">
      <t>モクテキ</t>
    </rPh>
    <rPh sb="6" eb="8">
      <t>リョコウ</t>
    </rPh>
    <rPh sb="9" eb="11">
      <t>カンコウ</t>
    </rPh>
    <rPh sb="12" eb="14">
      <t>タンキ</t>
    </rPh>
    <rPh sb="14" eb="16">
      <t>リュウガク</t>
    </rPh>
    <rPh sb="17" eb="19">
      <t>カゾク</t>
    </rPh>
    <rPh sb="20" eb="22">
      <t>シンゾク</t>
    </rPh>
    <rPh sb="22" eb="24">
      <t>ホウモン</t>
    </rPh>
    <rPh sb="25" eb="27">
      <t>ギノウ</t>
    </rPh>
    <rPh sb="27" eb="30">
      <t>ジッシュウセイ</t>
    </rPh>
    <phoneticPr fontId="1"/>
  </si>
  <si>
    <t>Purpose of entry into Japan：Travel, sightseeing, short-term study abroad, visiting family/relatives, technical intern trainees, internships</t>
    <phoneticPr fontId="1"/>
  </si>
  <si>
    <r>
      <t>在職の場合、「退職年月日」の欄に「現在」或は「現在に至る」を記入する。</t>
    </r>
    <r>
      <rPr>
        <sz val="10"/>
        <color rgb="FF00B050"/>
        <rFont val="微软雅黑"/>
        <family val="2"/>
        <charset val="134"/>
      </rPr>
      <t>在职者，请在【退职年月日】一栏写“现在”或“至今”或“工作至今”</t>
    </r>
    <rPh sb="0" eb="2">
      <t>ザイショク</t>
    </rPh>
    <rPh sb="3" eb="5">
      <t>バアイ</t>
    </rPh>
    <rPh sb="7" eb="12">
      <t>タイショクネンガッピ</t>
    </rPh>
    <rPh sb="14" eb="15">
      <t>ラン</t>
    </rPh>
    <rPh sb="17" eb="19">
      <t>ゲンザイ</t>
    </rPh>
    <rPh sb="20" eb="21">
      <t>アルイ</t>
    </rPh>
    <rPh sb="23" eb="25">
      <t>ゲンザイ</t>
    </rPh>
    <rPh sb="26" eb="27">
      <t>イタ</t>
    </rPh>
    <rPh sb="30" eb="32">
      <t>キニュウ</t>
    </rPh>
    <phoneticPr fontId="34"/>
  </si>
  <si>
    <t>終了年月日</t>
    <phoneticPr fontId="34"/>
  </si>
  <si>
    <t>Date of completion</t>
    <phoneticPr fontId="34"/>
  </si>
  <si>
    <t>終了年月日</t>
    <phoneticPr fontId="11"/>
  </si>
  <si>
    <t>(Date of completion)</t>
    <phoneticPr fontId="11"/>
  </si>
  <si>
    <t>If enrolled, enter the expected graduation date. If withdrawn or on leave, enter the date of withdrawal or leave.</t>
    <phoneticPr fontId="1"/>
  </si>
  <si>
    <t>在学の場合、終了予定日を記入。</t>
    <phoneticPr fontId="1"/>
  </si>
  <si>
    <t>在学时，请输入预定结业日期。</t>
    <phoneticPr fontId="34"/>
  </si>
  <si>
    <t>If enrolled, enter the expected completion date.</t>
    <phoneticPr fontId="1"/>
  </si>
  <si>
    <r>
      <t xml:space="preserve">過去の出入国歴 </t>
    </r>
    <r>
      <rPr>
        <b/>
        <sz val="9"/>
        <color theme="1"/>
        <rFont val="ＭＳ Ｐゴシック"/>
        <family val="2"/>
        <charset val="128"/>
      </rPr>
      <t>Past entry into / departure from Japan</t>
    </r>
    <phoneticPr fontId="34"/>
  </si>
  <si>
    <r>
      <t xml:space="preserve">過去の出入国歴 </t>
    </r>
    <r>
      <rPr>
        <sz val="9"/>
        <color theme="1"/>
        <rFont val="MS Mincho"/>
        <family val="1"/>
        <charset val="128"/>
      </rPr>
      <t>Past entry into / departure from Japan</t>
    </r>
    <phoneticPr fontId="11"/>
  </si>
  <si>
    <r>
      <t>有</t>
    </r>
    <r>
      <rPr>
        <sz val="9"/>
        <color theme="1"/>
        <rFont val="ＭＳ 明朝"/>
        <family val="1"/>
        <charset val="128"/>
      </rPr>
      <t>Yes</t>
    </r>
    <phoneticPr fontId="34"/>
  </si>
  <si>
    <r>
      <t>回</t>
    </r>
    <r>
      <rPr>
        <sz val="9"/>
        <color theme="1"/>
        <rFont val="ＭＳ 明朝"/>
        <family val="1"/>
        <charset val="128"/>
      </rPr>
      <t>Time(s)</t>
    </r>
    <phoneticPr fontId="34"/>
  </si>
  <si>
    <r>
      <t>無</t>
    </r>
    <r>
      <rPr>
        <sz val="9"/>
        <color theme="1"/>
        <rFont val="ＭＳ 明朝"/>
        <family val="1"/>
        <charset val="128"/>
      </rPr>
      <t>No</t>
    </r>
    <phoneticPr fontId="34"/>
  </si>
  <si>
    <t>提交日期：</t>
    <phoneticPr fontId="34"/>
  </si>
  <si>
    <t>は、上記の者の日本国滞在について、下記のとおり経費支弁</t>
    <phoneticPr fontId="1"/>
  </si>
  <si>
    <t>することを誓約します。</t>
    <phoneticPr fontId="1"/>
  </si>
  <si>
    <r>
      <rPr>
        <sz val="11"/>
        <color theme="1"/>
        <rFont val="MS Mincho"/>
        <family val="1"/>
        <charset val="128"/>
      </rPr>
      <t>学生との関係</t>
    </r>
    <r>
      <rPr>
        <sz val="12"/>
        <color indexed="8"/>
        <rFont val="MS Mincho"/>
        <family val="3"/>
        <charset val="128"/>
      </rPr>
      <t xml:space="preserve">
</t>
    </r>
    <r>
      <rPr>
        <sz val="6"/>
        <color indexed="8"/>
        <rFont val="MS Mincho"/>
        <family val="3"/>
      </rPr>
      <t>Relationship with the applicant</t>
    </r>
    <phoneticPr fontId="1"/>
  </si>
  <si>
    <r>
      <rPr>
        <sz val="11"/>
        <color theme="1"/>
        <rFont val="MS Mincho"/>
        <family val="1"/>
        <charset val="128"/>
      </rPr>
      <t>経費支弁者氏名</t>
    </r>
    <r>
      <rPr>
        <sz val="9"/>
        <color theme="1"/>
        <rFont val="MS Mincho"/>
        <family val="3"/>
      </rPr>
      <t xml:space="preserve">
</t>
    </r>
    <r>
      <rPr>
        <sz val="6"/>
        <color theme="1"/>
        <rFont val="MS Mincho"/>
        <family val="3"/>
      </rPr>
      <t>Financial guarantor's name</t>
    </r>
    <phoneticPr fontId="1"/>
  </si>
  <si>
    <r>
      <rPr>
        <sz val="10"/>
        <color theme="1"/>
        <rFont val="MS Mincho"/>
        <family val="1"/>
        <charset val="128"/>
      </rPr>
      <t>住所</t>
    </r>
    <r>
      <rPr>
        <sz val="7"/>
        <color theme="1"/>
        <rFont val="MS Mincho"/>
        <family val="3"/>
        <charset val="128"/>
      </rPr>
      <t xml:space="preserve">
</t>
    </r>
    <r>
      <rPr>
        <sz val="9"/>
        <color theme="1"/>
        <rFont val="MS Mincho"/>
        <family val="1"/>
        <charset val="128"/>
      </rPr>
      <t>Address</t>
    </r>
    <phoneticPr fontId="1"/>
  </si>
  <si>
    <r>
      <rPr>
        <sz val="11"/>
        <color theme="1"/>
        <rFont val="MS Mincho"/>
        <family val="1"/>
        <charset val="128"/>
      </rPr>
      <t>電話</t>
    </r>
    <r>
      <rPr>
        <sz val="9"/>
        <color theme="1"/>
        <rFont val="MS Mincho"/>
        <family val="3"/>
        <charset val="128"/>
      </rPr>
      <t xml:space="preserve">
TEL</t>
    </r>
    <phoneticPr fontId="1"/>
  </si>
  <si>
    <t>日本</t>
  </si>
  <si>
    <t>Japan</t>
  </si>
  <si>
    <t>北海道</t>
  </si>
  <si>
    <t>Hokkaido</t>
  </si>
  <si>
    <t>青森県</t>
  </si>
  <si>
    <t>Aomori</t>
  </si>
  <si>
    <t>岩手県</t>
  </si>
  <si>
    <t>Iwate</t>
  </si>
  <si>
    <t>宮城県</t>
  </si>
  <si>
    <t>Miyagi</t>
  </si>
  <si>
    <t>秋田県</t>
  </si>
  <si>
    <t>Akita</t>
  </si>
  <si>
    <t>山形県</t>
  </si>
  <si>
    <t>Yamagata</t>
  </si>
  <si>
    <t>福島県</t>
  </si>
  <si>
    <t>Fukushima</t>
  </si>
  <si>
    <t>茨城県</t>
  </si>
  <si>
    <t>Ibaraki</t>
  </si>
  <si>
    <t>栃木県</t>
  </si>
  <si>
    <t>Tochigi</t>
  </si>
  <si>
    <t>群馬県</t>
  </si>
  <si>
    <t>Gunma</t>
  </si>
  <si>
    <t>埼玉県</t>
  </si>
  <si>
    <t>Saitama</t>
  </si>
  <si>
    <t>千葉県</t>
  </si>
  <si>
    <t>Chiba</t>
  </si>
  <si>
    <t>東京都</t>
  </si>
  <si>
    <t>Tokyo</t>
  </si>
  <si>
    <t>神奈川県</t>
  </si>
  <si>
    <t>Kanagawa</t>
  </si>
  <si>
    <t>新潟県</t>
  </si>
  <si>
    <t>Niigata</t>
  </si>
  <si>
    <t>富山県</t>
  </si>
  <si>
    <t>Toyama</t>
  </si>
  <si>
    <t>石川県</t>
  </si>
  <si>
    <t>Ishikawa</t>
  </si>
  <si>
    <t>福井県</t>
  </si>
  <si>
    <t>Fukui</t>
  </si>
  <si>
    <t>山梨県</t>
  </si>
  <si>
    <t>Yamanashi</t>
  </si>
  <si>
    <t>長野県</t>
  </si>
  <si>
    <t>Nagano</t>
  </si>
  <si>
    <t>岐阜県</t>
  </si>
  <si>
    <t>Gifu</t>
  </si>
  <si>
    <t>静岡県</t>
  </si>
  <si>
    <t>Shizuoka</t>
  </si>
  <si>
    <t>愛知県</t>
  </si>
  <si>
    <t>Aichi</t>
  </si>
  <si>
    <t>三重県</t>
  </si>
  <si>
    <t>Mie</t>
  </si>
  <si>
    <t>滋賀県</t>
  </si>
  <si>
    <t>Shiga</t>
  </si>
  <si>
    <t>京都府</t>
  </si>
  <si>
    <t>Kyoto</t>
  </si>
  <si>
    <t>大阪府</t>
  </si>
  <si>
    <t>Osaka</t>
  </si>
  <si>
    <t>兵庫県</t>
  </si>
  <si>
    <t>Hyogo</t>
  </si>
  <si>
    <t>奈良県</t>
  </si>
  <si>
    <t>Nara</t>
  </si>
  <si>
    <t>和歌山県</t>
  </si>
  <si>
    <t>Wakayama</t>
  </si>
  <si>
    <t>鳥取県</t>
  </si>
  <si>
    <t>Tottori</t>
  </si>
  <si>
    <t>島根県</t>
  </si>
  <si>
    <t>Shimane</t>
  </si>
  <si>
    <t>岡山県</t>
  </si>
  <si>
    <t>Okayama</t>
  </si>
  <si>
    <t>広島県</t>
  </si>
  <si>
    <t>Hiroshima</t>
  </si>
  <si>
    <t>山口県</t>
  </si>
  <si>
    <t>Yamaguchi</t>
  </si>
  <si>
    <t>徳島県</t>
  </si>
  <si>
    <t>Tokushima</t>
  </si>
  <si>
    <t>香川県</t>
  </si>
  <si>
    <t>Kagawa</t>
  </si>
  <si>
    <t>愛媛県</t>
  </si>
  <si>
    <t>Ehime</t>
  </si>
  <si>
    <t>高知県</t>
  </si>
  <si>
    <t>Kochi</t>
  </si>
  <si>
    <t>福岡県</t>
  </si>
  <si>
    <t>Fukuoka</t>
  </si>
  <si>
    <t>佐賀県</t>
  </si>
  <si>
    <t>Saga</t>
  </si>
  <si>
    <t>長崎県</t>
  </si>
  <si>
    <t>Nagasaki</t>
  </si>
  <si>
    <t>熊本県</t>
  </si>
  <si>
    <t>Kumamoto</t>
  </si>
  <si>
    <t>大分県</t>
  </si>
  <si>
    <t>Oita</t>
  </si>
  <si>
    <t>宮崎県</t>
  </si>
  <si>
    <t>Miyazaki</t>
  </si>
  <si>
    <t>鹿児島県</t>
  </si>
  <si>
    <t>Kagoshima</t>
  </si>
  <si>
    <t>沖縄県</t>
  </si>
  <si>
    <t>Okinawa</t>
  </si>
  <si>
    <r>
      <t>青森</t>
    </r>
    <r>
      <rPr>
        <sz val="10"/>
        <color theme="0"/>
        <rFont val="Alimama DaoLiTi"/>
        <family val="3"/>
        <charset val="134"/>
      </rPr>
      <t>县</t>
    </r>
  </si>
  <si>
    <r>
      <t>岩手</t>
    </r>
    <r>
      <rPr>
        <sz val="10"/>
        <color theme="0"/>
        <rFont val="Alimama DaoLiTi"/>
        <family val="3"/>
        <charset val="134"/>
      </rPr>
      <t>县</t>
    </r>
  </si>
  <si>
    <r>
      <t>滋</t>
    </r>
    <r>
      <rPr>
        <sz val="10"/>
        <color theme="0"/>
        <rFont val="Alimama DaoLiTi"/>
        <family val="3"/>
        <charset val="134"/>
      </rPr>
      <t>贺县</t>
    </r>
  </si>
  <si>
    <r>
      <t>兵</t>
    </r>
    <r>
      <rPr>
        <sz val="10"/>
        <color theme="0"/>
        <rFont val="Alimama DaoLiTi"/>
        <family val="3"/>
        <charset val="134"/>
      </rPr>
      <t>库县</t>
    </r>
  </si>
  <si>
    <r>
      <t>奈良</t>
    </r>
    <r>
      <rPr>
        <sz val="10"/>
        <color theme="0"/>
        <rFont val="Alimama DaoLiTi"/>
        <family val="3"/>
        <charset val="134"/>
      </rPr>
      <t>县</t>
    </r>
  </si>
  <si>
    <r>
      <t>和歌山</t>
    </r>
    <r>
      <rPr>
        <sz val="10"/>
        <color theme="0"/>
        <rFont val="Alimama DaoLiTi"/>
        <family val="3"/>
        <charset val="134"/>
      </rPr>
      <t>县</t>
    </r>
  </si>
  <si>
    <r>
      <t>鸟</t>
    </r>
    <r>
      <rPr>
        <sz val="10"/>
        <color theme="0"/>
        <rFont val="ＭＳ Ｐ明朝"/>
        <family val="1"/>
        <charset val="128"/>
      </rPr>
      <t>取</t>
    </r>
    <r>
      <rPr>
        <sz val="10"/>
        <color theme="0"/>
        <rFont val="Alimama DaoLiTi"/>
        <family val="3"/>
        <charset val="134"/>
      </rPr>
      <t>县</t>
    </r>
  </si>
  <si>
    <r>
      <t>岛</t>
    </r>
    <r>
      <rPr>
        <sz val="10"/>
        <color theme="0"/>
        <rFont val="ＭＳ Ｐ明朝"/>
        <family val="1"/>
        <charset val="128"/>
      </rPr>
      <t>根</t>
    </r>
    <r>
      <rPr>
        <sz val="10"/>
        <color theme="0"/>
        <rFont val="Alimama DaoLiTi"/>
        <family val="3"/>
        <charset val="134"/>
      </rPr>
      <t>县</t>
    </r>
  </si>
  <si>
    <r>
      <t>冈</t>
    </r>
    <r>
      <rPr>
        <sz val="10"/>
        <color theme="0"/>
        <rFont val="ＭＳ Ｐ明朝"/>
        <family val="1"/>
        <charset val="128"/>
      </rPr>
      <t>山</t>
    </r>
    <r>
      <rPr>
        <sz val="10"/>
        <color theme="0"/>
        <rFont val="Alimama DaoLiTi"/>
        <family val="3"/>
        <charset val="134"/>
      </rPr>
      <t>县</t>
    </r>
  </si>
  <si>
    <r>
      <t>广</t>
    </r>
    <r>
      <rPr>
        <sz val="10"/>
        <color theme="0"/>
        <rFont val="Alimama DaoLiTi"/>
        <family val="3"/>
        <charset val="134"/>
      </rPr>
      <t>岛县</t>
    </r>
  </si>
  <si>
    <r>
      <t>山口</t>
    </r>
    <r>
      <rPr>
        <sz val="10"/>
        <color theme="0"/>
        <rFont val="Alimama DaoLiTi"/>
        <family val="3"/>
        <charset val="134"/>
      </rPr>
      <t>县</t>
    </r>
  </si>
  <si>
    <r>
      <t>德</t>
    </r>
    <r>
      <rPr>
        <sz val="10"/>
        <color theme="0"/>
        <rFont val="Alimama DaoLiTi"/>
        <family val="3"/>
        <charset val="134"/>
      </rPr>
      <t>岛县</t>
    </r>
  </si>
  <si>
    <r>
      <t>香川</t>
    </r>
    <r>
      <rPr>
        <sz val="10"/>
        <color theme="0"/>
        <rFont val="Alimama DaoLiTi"/>
        <family val="3"/>
        <charset val="134"/>
      </rPr>
      <t>县</t>
    </r>
  </si>
  <si>
    <r>
      <t>爱</t>
    </r>
    <r>
      <rPr>
        <sz val="10"/>
        <color theme="0"/>
        <rFont val="ＭＳ Ｐ明朝"/>
        <family val="1"/>
        <charset val="128"/>
      </rPr>
      <t>媛</t>
    </r>
    <r>
      <rPr>
        <sz val="10"/>
        <color theme="0"/>
        <rFont val="Alimama DaoLiTi"/>
        <family val="3"/>
        <charset val="134"/>
      </rPr>
      <t>县</t>
    </r>
  </si>
  <si>
    <r>
      <t>高知</t>
    </r>
    <r>
      <rPr>
        <sz val="10"/>
        <color theme="0"/>
        <rFont val="Alimama DaoLiTi"/>
        <family val="3"/>
        <charset val="134"/>
      </rPr>
      <t>县</t>
    </r>
  </si>
  <si>
    <r>
      <t>福</t>
    </r>
    <r>
      <rPr>
        <sz val="10"/>
        <color theme="0"/>
        <rFont val="Alimama DaoLiTi"/>
        <family val="3"/>
        <charset val="134"/>
      </rPr>
      <t>冈县</t>
    </r>
  </si>
  <si>
    <r>
      <t>佐</t>
    </r>
    <r>
      <rPr>
        <sz val="10"/>
        <color theme="0"/>
        <rFont val="Alimama DaoLiTi"/>
        <family val="3"/>
        <charset val="134"/>
      </rPr>
      <t>贺县</t>
    </r>
  </si>
  <si>
    <r>
      <t>长</t>
    </r>
    <r>
      <rPr>
        <sz val="10"/>
        <color theme="0"/>
        <rFont val="ＭＳ Ｐ明朝"/>
        <family val="1"/>
        <charset val="128"/>
      </rPr>
      <t>崎</t>
    </r>
    <r>
      <rPr>
        <sz val="10"/>
        <color theme="0"/>
        <rFont val="Alimama DaoLiTi"/>
        <family val="3"/>
        <charset val="134"/>
      </rPr>
      <t>县</t>
    </r>
  </si>
  <si>
    <r>
      <t>熊本</t>
    </r>
    <r>
      <rPr>
        <sz val="10"/>
        <color theme="0"/>
        <rFont val="Alimama DaoLiTi"/>
        <family val="3"/>
        <charset val="134"/>
      </rPr>
      <t>县</t>
    </r>
  </si>
  <si>
    <r>
      <t>大分</t>
    </r>
    <r>
      <rPr>
        <sz val="10"/>
        <color theme="0"/>
        <rFont val="Alimama DaoLiTi"/>
        <family val="3"/>
        <charset val="134"/>
      </rPr>
      <t>县</t>
    </r>
  </si>
  <si>
    <r>
      <t>宫</t>
    </r>
    <r>
      <rPr>
        <sz val="10"/>
        <color theme="0"/>
        <rFont val="ＭＳ Ｐ明朝"/>
        <family val="1"/>
        <charset val="128"/>
      </rPr>
      <t>崎</t>
    </r>
    <r>
      <rPr>
        <sz val="10"/>
        <color theme="0"/>
        <rFont val="Alimama DaoLiTi"/>
        <family val="3"/>
        <charset val="134"/>
      </rPr>
      <t>县</t>
    </r>
  </si>
  <si>
    <r>
      <t>鹿儿</t>
    </r>
    <r>
      <rPr>
        <sz val="10"/>
        <color theme="0"/>
        <rFont val="Alimama DaoLiTi"/>
        <family val="3"/>
        <charset val="134"/>
      </rPr>
      <t>岛县</t>
    </r>
  </si>
  <si>
    <r>
      <t>冲</t>
    </r>
    <r>
      <rPr>
        <sz val="10"/>
        <color theme="0"/>
        <rFont val="Alimama DaoLiTi"/>
        <family val="3"/>
        <charset val="134"/>
      </rPr>
      <t>绳县</t>
    </r>
  </si>
  <si>
    <r>
      <t>宫</t>
    </r>
    <r>
      <rPr>
        <sz val="10"/>
        <color theme="0"/>
        <rFont val="ＭＳ Ｐ明朝"/>
        <family val="1"/>
        <charset val="128"/>
      </rPr>
      <t>城</t>
    </r>
    <r>
      <rPr>
        <sz val="10"/>
        <color theme="0"/>
        <rFont val="Alimama DaoLiTi"/>
        <family val="3"/>
        <charset val="134"/>
      </rPr>
      <t>县</t>
    </r>
  </si>
  <si>
    <r>
      <t>秋田</t>
    </r>
    <r>
      <rPr>
        <sz val="10"/>
        <color theme="0"/>
        <rFont val="Alimama DaoLiTi"/>
        <family val="3"/>
        <charset val="134"/>
      </rPr>
      <t>县</t>
    </r>
  </si>
  <si>
    <r>
      <t>山形</t>
    </r>
    <r>
      <rPr>
        <sz val="10"/>
        <color theme="0"/>
        <rFont val="Alimama DaoLiTi"/>
        <family val="3"/>
        <charset val="134"/>
      </rPr>
      <t>县</t>
    </r>
  </si>
  <si>
    <r>
      <t>福</t>
    </r>
    <r>
      <rPr>
        <sz val="10"/>
        <color theme="0"/>
        <rFont val="Alimama DaoLiTi"/>
        <family val="3"/>
        <charset val="134"/>
      </rPr>
      <t>岛县</t>
    </r>
  </si>
  <si>
    <r>
      <t>茨城</t>
    </r>
    <r>
      <rPr>
        <sz val="10"/>
        <color theme="0"/>
        <rFont val="Alimama DaoLiTi"/>
        <family val="3"/>
        <charset val="134"/>
      </rPr>
      <t>县</t>
    </r>
  </si>
  <si>
    <r>
      <t>栃木</t>
    </r>
    <r>
      <rPr>
        <sz val="10"/>
        <color theme="0"/>
        <rFont val="Alimama DaoLiTi"/>
        <family val="3"/>
        <charset val="134"/>
      </rPr>
      <t>县</t>
    </r>
  </si>
  <si>
    <r>
      <t>群</t>
    </r>
    <r>
      <rPr>
        <sz val="10"/>
        <color theme="0"/>
        <rFont val="Alimama DaoLiTi"/>
        <family val="3"/>
        <charset val="134"/>
      </rPr>
      <t>马县</t>
    </r>
  </si>
  <si>
    <r>
      <t>埼玉</t>
    </r>
    <r>
      <rPr>
        <sz val="10"/>
        <color theme="0"/>
        <rFont val="Alimama DaoLiTi"/>
        <family val="3"/>
        <charset val="134"/>
      </rPr>
      <t>县</t>
    </r>
  </si>
  <si>
    <r>
      <t>千叶</t>
    </r>
    <r>
      <rPr>
        <sz val="10"/>
        <color theme="0"/>
        <rFont val="Alimama DaoLiTi"/>
        <family val="3"/>
        <charset val="134"/>
      </rPr>
      <t>县</t>
    </r>
  </si>
  <si>
    <r>
      <t>东</t>
    </r>
    <r>
      <rPr>
        <sz val="10"/>
        <color theme="0"/>
        <rFont val="ＭＳ Ｐ明朝"/>
        <family val="1"/>
        <charset val="128"/>
      </rPr>
      <t>京都</t>
    </r>
  </si>
  <si>
    <r>
      <t>神奈川</t>
    </r>
    <r>
      <rPr>
        <sz val="10"/>
        <color theme="0"/>
        <rFont val="Alimama DaoLiTi"/>
        <family val="3"/>
        <charset val="134"/>
      </rPr>
      <t>县</t>
    </r>
  </si>
  <si>
    <r>
      <t>富山</t>
    </r>
    <r>
      <rPr>
        <sz val="10"/>
        <color theme="0"/>
        <rFont val="Alimama DaoLiTi"/>
        <family val="3"/>
        <charset val="134"/>
      </rPr>
      <t>县</t>
    </r>
  </si>
  <si>
    <r>
      <t>石川</t>
    </r>
    <r>
      <rPr>
        <sz val="10"/>
        <color theme="0"/>
        <rFont val="Alimama DaoLiTi"/>
        <family val="3"/>
        <charset val="134"/>
      </rPr>
      <t>县</t>
    </r>
  </si>
  <si>
    <r>
      <t>福井</t>
    </r>
    <r>
      <rPr>
        <sz val="10"/>
        <color theme="0"/>
        <rFont val="Alimama DaoLiTi"/>
        <family val="3"/>
        <charset val="134"/>
      </rPr>
      <t>县</t>
    </r>
  </si>
  <si>
    <r>
      <t>山梨</t>
    </r>
    <r>
      <rPr>
        <sz val="10"/>
        <color theme="0"/>
        <rFont val="Alimama DaoLiTi"/>
        <family val="3"/>
        <charset val="134"/>
      </rPr>
      <t>县</t>
    </r>
  </si>
  <si>
    <r>
      <t>长</t>
    </r>
    <r>
      <rPr>
        <sz val="10"/>
        <color theme="0"/>
        <rFont val="ＭＳ Ｐ明朝"/>
        <family val="1"/>
        <charset val="128"/>
      </rPr>
      <t>野</t>
    </r>
    <r>
      <rPr>
        <sz val="10"/>
        <color theme="0"/>
        <rFont val="Alimama DaoLiTi"/>
        <family val="3"/>
        <charset val="134"/>
      </rPr>
      <t>县</t>
    </r>
  </si>
  <si>
    <r>
      <t>岐阜</t>
    </r>
    <r>
      <rPr>
        <sz val="10"/>
        <color theme="0"/>
        <rFont val="Alimama DaoLiTi"/>
        <family val="3"/>
        <charset val="134"/>
      </rPr>
      <t>县</t>
    </r>
  </si>
  <si>
    <r>
      <t>静</t>
    </r>
    <r>
      <rPr>
        <sz val="10"/>
        <color theme="0"/>
        <rFont val="Alimama DaoLiTi"/>
        <family val="3"/>
        <charset val="134"/>
      </rPr>
      <t>冈县</t>
    </r>
  </si>
  <si>
    <r>
      <t>爱</t>
    </r>
    <r>
      <rPr>
        <sz val="10"/>
        <color theme="0"/>
        <rFont val="ＭＳ Ｐ明朝"/>
        <family val="1"/>
        <charset val="128"/>
      </rPr>
      <t>知</t>
    </r>
    <r>
      <rPr>
        <sz val="10"/>
        <color theme="0"/>
        <rFont val="Alimama DaoLiTi"/>
        <family val="3"/>
        <charset val="134"/>
      </rPr>
      <t>县</t>
    </r>
  </si>
  <si>
    <r>
      <t>三重</t>
    </r>
    <r>
      <rPr>
        <sz val="10"/>
        <color theme="0"/>
        <rFont val="Alimama DaoLiTi"/>
        <family val="3"/>
        <charset val="134"/>
      </rPr>
      <t>县</t>
    </r>
  </si>
  <si>
    <r>
      <t>新泻</t>
    </r>
    <r>
      <rPr>
        <sz val="10"/>
        <color theme="0"/>
        <rFont val="Alimama DaoLiTi"/>
        <family val="3"/>
        <charset val="134"/>
      </rPr>
      <t>县</t>
    </r>
    <phoneticPr fontId="34"/>
  </si>
  <si>
    <r>
      <t xml:space="preserve">氏名
</t>
    </r>
    <r>
      <rPr>
        <sz val="6"/>
        <color theme="1"/>
        <rFont val="MS Mincho"/>
        <family val="3"/>
        <charset val="128"/>
      </rPr>
      <t>(Romaji)</t>
    </r>
    <phoneticPr fontId="11"/>
  </si>
  <si>
    <r>
      <t>母国名</t>
    </r>
    <r>
      <rPr>
        <sz val="9"/>
        <color theme="1"/>
        <rFont val="ＭＳ Ｐゴシック"/>
        <family val="2"/>
        <charset val="128"/>
      </rPr>
      <t>(</t>
    </r>
    <r>
      <rPr>
        <sz val="6"/>
        <color theme="1"/>
        <rFont val="ＭＳ Ｐゴシック"/>
        <family val="3"/>
        <charset val="128"/>
      </rPr>
      <t>Native language</t>
    </r>
    <r>
      <rPr>
        <sz val="9"/>
        <color theme="1"/>
        <rFont val="ＭＳ Ｐゴシック"/>
        <family val="2"/>
        <charset val="128"/>
      </rPr>
      <t>)</t>
    </r>
    <phoneticPr fontId="34"/>
  </si>
  <si>
    <r>
      <t xml:space="preserve">母国名
</t>
    </r>
    <r>
      <rPr>
        <sz val="6"/>
        <color theme="1"/>
        <rFont val="MS Mincho"/>
        <family val="1"/>
        <charset val="128"/>
      </rPr>
      <t>(Native language)</t>
    </r>
    <phoneticPr fontId="11"/>
  </si>
  <si>
    <t>氏名（ローマ字）</t>
    <phoneticPr fontId="34"/>
  </si>
  <si>
    <t>氏名（母国語）</t>
    <phoneticPr fontId="34"/>
  </si>
  <si>
    <t>氏名（カタカナ）</t>
    <phoneticPr fontId="34"/>
  </si>
  <si>
    <t>国籍</t>
    <phoneticPr fontId="34"/>
  </si>
  <si>
    <t>申請歴</t>
    <phoneticPr fontId="34"/>
  </si>
  <si>
    <t>不交付歴</t>
    <phoneticPr fontId="34"/>
  </si>
  <si>
    <t>出身地</t>
    <phoneticPr fontId="34"/>
  </si>
  <si>
    <t>学生母国の電話</t>
    <phoneticPr fontId="34"/>
  </si>
  <si>
    <t>戸籍住所</t>
    <phoneticPr fontId="34"/>
  </si>
  <si>
    <t>現住所</t>
    <phoneticPr fontId="34"/>
  </si>
  <si>
    <t>旅券有効期限</t>
    <phoneticPr fontId="34"/>
  </si>
  <si>
    <t>コース</t>
    <phoneticPr fontId="34"/>
  </si>
  <si>
    <t>コース（年）</t>
    <phoneticPr fontId="34"/>
  </si>
  <si>
    <t>卒業予定日</t>
    <phoneticPr fontId="34"/>
  </si>
  <si>
    <t>過去の出入国歴(回数)</t>
    <phoneticPr fontId="34"/>
  </si>
  <si>
    <t>入国日(直近）</t>
    <phoneticPr fontId="34"/>
  </si>
  <si>
    <t>出国日(直近)</t>
    <phoneticPr fontId="34"/>
  </si>
  <si>
    <t>最終学歴在籍状況</t>
    <phoneticPr fontId="34"/>
  </si>
  <si>
    <t>卒業学校名</t>
    <phoneticPr fontId="34"/>
  </si>
  <si>
    <t>最終学歴卒業日</t>
    <phoneticPr fontId="34"/>
  </si>
  <si>
    <t>高卒以降の学校名1</t>
    <rPh sb="0" eb="2">
      <t>コウソツ</t>
    </rPh>
    <rPh sb="2" eb="4">
      <t>イコウ</t>
    </rPh>
    <phoneticPr fontId="4"/>
  </si>
  <si>
    <t>高卒以降の学校入学日1</t>
    <rPh sb="0" eb="2">
      <t>コウソツ</t>
    </rPh>
    <rPh sb="2" eb="4">
      <t>イコウ</t>
    </rPh>
    <rPh sb="5" eb="7">
      <t>ガッコウ</t>
    </rPh>
    <rPh sb="7" eb="9">
      <t>ニュウガク</t>
    </rPh>
    <rPh sb="9" eb="10">
      <t>ビ</t>
    </rPh>
    <phoneticPr fontId="4"/>
  </si>
  <si>
    <t>高卒以降の学校卒業日1</t>
    <rPh sb="0" eb="2">
      <t>コウソツ</t>
    </rPh>
    <rPh sb="2" eb="4">
      <t>イコウ</t>
    </rPh>
    <rPh sb="5" eb="7">
      <t>ガッコウ</t>
    </rPh>
    <rPh sb="7" eb="9">
      <t>ソツギョウ</t>
    </rPh>
    <rPh sb="9" eb="10">
      <t>ビ</t>
    </rPh>
    <phoneticPr fontId="4"/>
  </si>
  <si>
    <t>高卒以降の学校名2</t>
    <rPh sb="0" eb="2">
      <t>コウソツ</t>
    </rPh>
    <rPh sb="2" eb="4">
      <t>イコウ</t>
    </rPh>
    <phoneticPr fontId="4"/>
  </si>
  <si>
    <t>高卒以降の学校入学日2</t>
    <rPh sb="0" eb="2">
      <t>コウソツ</t>
    </rPh>
    <rPh sb="2" eb="4">
      <t>イコウ</t>
    </rPh>
    <rPh sb="5" eb="7">
      <t>ガッコウ</t>
    </rPh>
    <rPh sb="7" eb="9">
      <t>ニュウガク</t>
    </rPh>
    <rPh sb="9" eb="10">
      <t>ビ</t>
    </rPh>
    <phoneticPr fontId="4"/>
  </si>
  <si>
    <t>高卒以降の学校卒業日2</t>
    <rPh sb="0" eb="2">
      <t>コウソツ</t>
    </rPh>
    <rPh sb="2" eb="4">
      <t>イコウ</t>
    </rPh>
    <rPh sb="5" eb="7">
      <t>ガッコウ</t>
    </rPh>
    <rPh sb="7" eb="9">
      <t>ソツギョウ</t>
    </rPh>
    <rPh sb="9" eb="10">
      <t>ビ</t>
    </rPh>
    <phoneticPr fontId="4"/>
  </si>
  <si>
    <t>高卒以降の学校名3</t>
    <rPh sb="0" eb="2">
      <t>コウソツ</t>
    </rPh>
    <rPh sb="2" eb="4">
      <t>イコウ</t>
    </rPh>
    <phoneticPr fontId="4"/>
  </si>
  <si>
    <t>高卒以降の学校入学日3</t>
    <rPh sb="0" eb="2">
      <t>コウソツ</t>
    </rPh>
    <rPh sb="2" eb="4">
      <t>イコウ</t>
    </rPh>
    <rPh sb="5" eb="7">
      <t>ガッコウ</t>
    </rPh>
    <rPh sb="7" eb="9">
      <t>ニュウガク</t>
    </rPh>
    <rPh sb="9" eb="10">
      <t>ビ</t>
    </rPh>
    <phoneticPr fontId="4"/>
  </si>
  <si>
    <t>高卒以降の学校卒業日3</t>
    <rPh sb="0" eb="2">
      <t>コウソツ</t>
    </rPh>
    <rPh sb="2" eb="4">
      <t>イコウ</t>
    </rPh>
    <rPh sb="5" eb="7">
      <t>ガッコウ</t>
    </rPh>
    <rPh sb="7" eb="9">
      <t>ソツギョウ</t>
    </rPh>
    <rPh sb="9" eb="10">
      <t>ビ</t>
    </rPh>
    <phoneticPr fontId="4"/>
  </si>
  <si>
    <t>卒業以降の会社名1</t>
    <rPh sb="2" eb="4">
      <t>イコウ</t>
    </rPh>
    <phoneticPr fontId="4"/>
  </si>
  <si>
    <t>卒業以降の会社入社日1</t>
    <rPh sb="2" eb="4">
      <t>イコウ</t>
    </rPh>
    <rPh sb="9" eb="10">
      <t>ビ</t>
    </rPh>
    <phoneticPr fontId="4"/>
  </si>
  <si>
    <t>卒業以降の会社退社日1</t>
    <rPh sb="2" eb="4">
      <t>イコウ</t>
    </rPh>
    <rPh sb="9" eb="10">
      <t>ビ</t>
    </rPh>
    <phoneticPr fontId="4"/>
  </si>
  <si>
    <t>卒業以降の会社名2</t>
    <rPh sb="2" eb="4">
      <t>イコウ</t>
    </rPh>
    <phoneticPr fontId="4"/>
  </si>
  <si>
    <t>卒業以降の会社入社日2</t>
    <rPh sb="2" eb="4">
      <t>イコウ</t>
    </rPh>
    <rPh sb="9" eb="10">
      <t>ビ</t>
    </rPh>
    <phoneticPr fontId="4"/>
  </si>
  <si>
    <t>卒業以降の会社退社日2</t>
    <rPh sb="2" eb="4">
      <t>イコウ</t>
    </rPh>
    <rPh sb="9" eb="10">
      <t>ビ</t>
    </rPh>
    <phoneticPr fontId="4"/>
  </si>
  <si>
    <t>卒業以降の会社名3</t>
    <rPh sb="2" eb="4">
      <t>イコウ</t>
    </rPh>
    <phoneticPr fontId="4"/>
  </si>
  <si>
    <t>卒業以降の会社入社日3</t>
    <rPh sb="2" eb="4">
      <t>イコウ</t>
    </rPh>
    <rPh sb="9" eb="10">
      <t>ビ</t>
    </rPh>
    <phoneticPr fontId="4"/>
  </si>
  <si>
    <t>卒業以降の会社退社日3</t>
    <rPh sb="2" eb="4">
      <t>イコウ</t>
    </rPh>
    <rPh sb="9" eb="10">
      <t>ビ</t>
    </rPh>
    <phoneticPr fontId="4"/>
  </si>
  <si>
    <t>日本語能力試験名</t>
    <rPh sb="0" eb="3">
      <t>ニホンゴ</t>
    </rPh>
    <rPh sb="3" eb="7">
      <t>ノウリョクシケン</t>
    </rPh>
    <rPh sb="7" eb="8">
      <t>メイ</t>
    </rPh>
    <phoneticPr fontId="4"/>
  </si>
  <si>
    <t>日本語能力試験日</t>
    <rPh sb="7" eb="8">
      <t>ビ</t>
    </rPh>
    <phoneticPr fontId="4"/>
  </si>
  <si>
    <t>現時点の学習時間数</t>
    <rPh sb="0" eb="3">
      <t>ニホンゴ</t>
    </rPh>
    <rPh sb="3" eb="5">
      <t>ガクシュウ</t>
    </rPh>
    <rPh sb="5" eb="8">
      <t>ソウジカン</t>
    </rPh>
    <rPh sb="8" eb="9">
      <t>スウ</t>
    </rPh>
    <phoneticPr fontId="4"/>
  </si>
  <si>
    <t>日本語教育機関1</t>
    <rPh sb="0" eb="2">
      <t>ニホン</t>
    </rPh>
    <rPh sb="2" eb="3">
      <t>ゴ</t>
    </rPh>
    <rPh sb="3" eb="5">
      <t>キョウイク</t>
    </rPh>
    <rPh sb="5" eb="7">
      <t>キカン</t>
    </rPh>
    <phoneticPr fontId="4"/>
  </si>
  <si>
    <t>日本語教育機関住所1</t>
    <rPh sb="7" eb="9">
      <t>ジュウショ</t>
    </rPh>
    <phoneticPr fontId="4"/>
  </si>
  <si>
    <t>日本語学習開始日1</t>
    <rPh sb="0" eb="3">
      <t>ニホンゴ</t>
    </rPh>
    <rPh sb="3" eb="5">
      <t>ガクシュウ</t>
    </rPh>
    <rPh sb="5" eb="7">
      <t>カイシ</t>
    </rPh>
    <rPh sb="7" eb="8">
      <t>ビ</t>
    </rPh>
    <phoneticPr fontId="4"/>
  </si>
  <si>
    <t>日本語学習終了日1</t>
    <rPh sb="0" eb="3">
      <t>ニホンゴ</t>
    </rPh>
    <rPh sb="3" eb="5">
      <t>ガクシュウ</t>
    </rPh>
    <rPh sb="5" eb="8">
      <t>シュウリョウビ</t>
    </rPh>
    <phoneticPr fontId="4"/>
  </si>
  <si>
    <t>日本語教育機関2</t>
    <rPh sb="0" eb="2">
      <t>ニホン</t>
    </rPh>
    <rPh sb="2" eb="3">
      <t>ゴ</t>
    </rPh>
    <rPh sb="3" eb="5">
      <t>キョウイク</t>
    </rPh>
    <rPh sb="5" eb="7">
      <t>キカン</t>
    </rPh>
    <phoneticPr fontId="4"/>
  </si>
  <si>
    <t>日本語教育機関住所2</t>
    <rPh sb="7" eb="9">
      <t>ジュウショ</t>
    </rPh>
    <phoneticPr fontId="4"/>
  </si>
  <si>
    <t>日本語学習開始日2</t>
    <rPh sb="0" eb="3">
      <t>ニホンゴ</t>
    </rPh>
    <rPh sb="3" eb="5">
      <t>ガクシュウ</t>
    </rPh>
    <rPh sb="5" eb="7">
      <t>カイシ</t>
    </rPh>
    <rPh sb="7" eb="8">
      <t>ビ</t>
    </rPh>
    <phoneticPr fontId="4"/>
  </si>
  <si>
    <t>日本語学習終了日2</t>
    <rPh sb="0" eb="3">
      <t>ニホンゴ</t>
    </rPh>
    <rPh sb="3" eb="5">
      <t>ガクシュウ</t>
    </rPh>
    <rPh sb="5" eb="8">
      <t>シュウリョウビ</t>
    </rPh>
    <phoneticPr fontId="4"/>
  </si>
  <si>
    <t>日本語教育機関3</t>
    <rPh sb="0" eb="2">
      <t>ニホン</t>
    </rPh>
    <rPh sb="2" eb="3">
      <t>ゴ</t>
    </rPh>
    <rPh sb="3" eb="5">
      <t>キョウイク</t>
    </rPh>
    <rPh sb="5" eb="7">
      <t>キカン</t>
    </rPh>
    <phoneticPr fontId="4"/>
  </si>
  <si>
    <t>日本語教育機関住所3</t>
    <rPh sb="7" eb="9">
      <t>ジュウショ</t>
    </rPh>
    <phoneticPr fontId="4"/>
  </si>
  <si>
    <t>日本語学習開始日3</t>
    <rPh sb="0" eb="3">
      <t>ニホンゴ</t>
    </rPh>
    <rPh sb="3" eb="5">
      <t>ガクシュウ</t>
    </rPh>
    <rPh sb="5" eb="7">
      <t>カイシ</t>
    </rPh>
    <rPh sb="7" eb="8">
      <t>ビ</t>
    </rPh>
    <phoneticPr fontId="4"/>
  </si>
  <si>
    <t>日本語学習終了日3</t>
    <rPh sb="0" eb="3">
      <t>ニホンゴ</t>
    </rPh>
    <rPh sb="3" eb="5">
      <t>ガクシュウ</t>
    </rPh>
    <rPh sb="5" eb="8">
      <t>シュウリョウビ</t>
    </rPh>
    <phoneticPr fontId="4"/>
  </si>
  <si>
    <t>海外送金</t>
    <rPh sb="0" eb="2">
      <t>カイガイ</t>
    </rPh>
    <rPh sb="2" eb="4">
      <t>ソウキン</t>
    </rPh>
    <phoneticPr fontId="4"/>
  </si>
  <si>
    <t>続柄（経支1）</t>
    <rPh sb="0" eb="2">
      <t>ゾクガラ</t>
    </rPh>
    <phoneticPr fontId="4"/>
  </si>
  <si>
    <t>氏名（経支1）</t>
    <rPh sb="0" eb="2">
      <t>シメイ</t>
    </rPh>
    <phoneticPr fontId="5"/>
  </si>
  <si>
    <t>電話番号（経支1）</t>
    <rPh sb="0" eb="2">
      <t>デンワ</t>
    </rPh>
    <rPh sb="2" eb="4">
      <t>バンゴウ</t>
    </rPh>
    <phoneticPr fontId="5"/>
  </si>
  <si>
    <t>職業（経支1）</t>
    <rPh sb="0" eb="2">
      <t>ショクギョウ</t>
    </rPh>
    <phoneticPr fontId="4"/>
  </si>
  <si>
    <t>勤務先（経支1）</t>
    <rPh sb="0" eb="3">
      <t>キンムサキ</t>
    </rPh>
    <phoneticPr fontId="5"/>
  </si>
  <si>
    <t>勤務先電話番号（経支1）</t>
    <rPh sb="0" eb="3">
      <t>キンムサキ</t>
    </rPh>
    <rPh sb="3" eb="5">
      <t>デンワ</t>
    </rPh>
    <rPh sb="5" eb="7">
      <t>バンゴウ</t>
    </rPh>
    <phoneticPr fontId="5"/>
  </si>
  <si>
    <t>母国貨幣</t>
    <rPh sb="0" eb="2">
      <t>ボコク</t>
    </rPh>
    <rPh sb="2" eb="4">
      <t>カヘイ</t>
    </rPh>
    <phoneticPr fontId="4"/>
  </si>
  <si>
    <t>為替レート</t>
    <rPh sb="0" eb="2">
      <t>カワセ</t>
    </rPh>
    <phoneticPr fontId="4"/>
  </si>
  <si>
    <t>母国税込年収（経支1）</t>
    <rPh sb="2" eb="4">
      <t>ゼイビキ</t>
    </rPh>
    <rPh sb="4" eb="5">
      <t>ゴ</t>
    </rPh>
    <phoneticPr fontId="4"/>
  </si>
  <si>
    <t>税込年収（経支1）</t>
    <rPh sb="0" eb="2">
      <t>ネンシュウ</t>
    </rPh>
    <phoneticPr fontId="5"/>
  </si>
  <si>
    <t>税抜年収（経支1）</t>
    <rPh sb="0" eb="3">
      <t>ゼイビキゴ</t>
    </rPh>
    <phoneticPr fontId="4"/>
  </si>
  <si>
    <t>続柄(在日1)</t>
    <rPh sb="0" eb="2">
      <t>ゾクガラ</t>
    </rPh>
    <phoneticPr fontId="4"/>
  </si>
  <si>
    <t>氏名(在日1)</t>
    <rPh sb="0" eb="2">
      <t>シメイ</t>
    </rPh>
    <rPh sb="3" eb="5">
      <t>ザイニチ</t>
    </rPh>
    <phoneticPr fontId="4"/>
  </si>
  <si>
    <t>生年月日(在日1)</t>
    <rPh sb="0" eb="2">
      <t>セイネン</t>
    </rPh>
    <rPh sb="2" eb="4">
      <t>ガッピ</t>
    </rPh>
    <phoneticPr fontId="4"/>
  </si>
  <si>
    <t>国籍(在日1)</t>
    <rPh sb="0" eb="2">
      <t>コクセキ</t>
    </rPh>
    <phoneticPr fontId="4"/>
  </si>
  <si>
    <t>在留カード番号(在日1)</t>
    <rPh sb="0" eb="2">
      <t>ザイリュウ</t>
    </rPh>
    <rPh sb="5" eb="7">
      <t>バンゴウ</t>
    </rPh>
    <phoneticPr fontId="4"/>
  </si>
  <si>
    <t>続柄(在日2)</t>
    <rPh sb="0" eb="2">
      <t>ｿﾞｸｶﾞﾗ</t>
    </rPh>
    <phoneticPr fontId="6" type="noConversion"/>
  </si>
  <si>
    <t>氏名(在日2)</t>
    <rPh sb="0" eb="2">
      <t>シメイ</t>
    </rPh>
    <phoneticPr fontId="4"/>
  </si>
  <si>
    <t>生年月日(在日2)</t>
    <rPh sb="0" eb="2">
      <t>セイネン</t>
    </rPh>
    <rPh sb="2" eb="4">
      <t>ガッピ</t>
    </rPh>
    <phoneticPr fontId="4"/>
  </si>
  <si>
    <t>国籍(在日2)</t>
    <rPh sb="0" eb="2">
      <t>コクセキ</t>
    </rPh>
    <phoneticPr fontId="4"/>
  </si>
  <si>
    <t>勤務先(在日2)</t>
    <rPh sb="0" eb="3">
      <t>キンムサキ</t>
    </rPh>
    <phoneticPr fontId="4"/>
  </si>
  <si>
    <t>在留カード番号(在日2)</t>
    <rPh sb="0" eb="2">
      <t>ザイリュウ</t>
    </rPh>
    <rPh sb="5" eb="7">
      <t>バンゴウ</t>
    </rPh>
    <phoneticPr fontId="4"/>
  </si>
  <si>
    <t>続柄(在日3)</t>
    <rPh sb="0" eb="2">
      <t>ｿﾞｸｶﾞﾗ</t>
    </rPh>
    <rPh sb="3" eb="5">
      <t>ｻﾞｲﾆﾁ</t>
    </rPh>
    <phoneticPr fontId="6" type="noConversion"/>
  </si>
  <si>
    <t>氏名(在日3)</t>
    <rPh sb="0" eb="2">
      <t>シメイ3</t>
    </rPh>
    <phoneticPr fontId="4"/>
  </si>
  <si>
    <t>生年月日(在日3)</t>
    <rPh sb="0" eb="2">
      <t>セイネンガッピ4</t>
    </rPh>
    <phoneticPr fontId="4"/>
  </si>
  <si>
    <t>国籍(在日3)</t>
    <rPh sb="0" eb="2">
      <t>コクセキ5</t>
    </rPh>
    <phoneticPr fontId="4"/>
  </si>
  <si>
    <t>勤務先(在日3)</t>
    <rPh sb="0" eb="3">
      <t>キンムサキ2</t>
    </rPh>
    <phoneticPr fontId="4"/>
  </si>
  <si>
    <t>在留カード番号(在日3)</t>
    <rPh sb="0" eb="2">
      <t>ザイリュウ</t>
    </rPh>
    <phoneticPr fontId="4"/>
  </si>
  <si>
    <t>続柄(在日4)</t>
    <rPh sb="0" eb="2">
      <t>ｿﾞｸｶﾞﾗ</t>
    </rPh>
    <rPh sb="3" eb="5">
      <t>ｻﾞｲﾆﾁ</t>
    </rPh>
    <phoneticPr fontId="6" type="noConversion"/>
  </si>
  <si>
    <t>氏名(在日4)</t>
    <rPh sb="0" eb="2">
      <t>シメイ3</t>
    </rPh>
    <phoneticPr fontId="4"/>
  </si>
  <si>
    <t>生年月日(在日4)</t>
    <rPh sb="0" eb="2">
      <t>セイネンガッピ4</t>
    </rPh>
    <phoneticPr fontId="4"/>
  </si>
  <si>
    <t>国籍(在日4)</t>
    <rPh sb="0" eb="2">
      <t>コクセキ5</t>
    </rPh>
    <phoneticPr fontId="4"/>
  </si>
  <si>
    <t>勤務先(在日4)</t>
    <rPh sb="0" eb="3">
      <t>キンムサキ2</t>
    </rPh>
    <phoneticPr fontId="4"/>
  </si>
  <si>
    <t>在留カード番号(在日4)</t>
  </si>
  <si>
    <t>携帯番号(在日4)</t>
  </si>
  <si>
    <t>入管提出仲介名</t>
    <rPh sb="0" eb="2">
      <t>チュウカイ</t>
    </rPh>
    <phoneticPr fontId="4"/>
  </si>
  <si>
    <t>仲介住所</t>
    <rPh sb="0" eb="2">
      <t>コウソツ</t>
    </rPh>
    <rPh sb="2" eb="4">
      <t>イコウ</t>
    </rPh>
    <phoneticPr fontId="4"/>
  </si>
  <si>
    <t>仲介電話</t>
    <rPh sb="0" eb="2">
      <t>コウソツ</t>
    </rPh>
    <rPh sb="2" eb="4">
      <t>デンワ</t>
    </rPh>
    <phoneticPr fontId="4"/>
  </si>
  <si>
    <t>本人負担金額</t>
  </si>
  <si>
    <t>在日支弁者負担金額</t>
  </si>
  <si>
    <t>奨学金負担金額</t>
  </si>
  <si>
    <t>住所（経支1）</t>
  </si>
  <si>
    <t>母国税抜年収（経支1）</t>
  </si>
  <si>
    <t>同居予定(有無1)</t>
  </si>
  <si>
    <t>勤務先(在日1)</t>
  </si>
  <si>
    <t>携帯番号(在日1)</t>
  </si>
  <si>
    <t>同居予定(有無2)</t>
  </si>
  <si>
    <t>携帯番号(在日2)</t>
  </si>
  <si>
    <t>同居予定(有無3)</t>
  </si>
  <si>
    <t>携帯番号(在日3)</t>
  </si>
  <si>
    <t>同居予定(有無4)</t>
  </si>
  <si>
    <t>ベトナム登録番号</t>
  </si>
  <si>
    <t>勤務先住所（経支1）</t>
    <phoneticPr fontId="34"/>
  </si>
  <si>
    <t>在　留　資　格　認　定　証　明　書　交　付　申　請　書</t>
    <phoneticPr fontId="34"/>
  </si>
  <si>
    <t>APPLICATION FOR CERTIFICATE OF ELIGIBILITY</t>
    <phoneticPr fontId="34"/>
  </si>
  <si>
    <t>写　真
Photo
40mm×30mm</t>
    <phoneticPr fontId="34"/>
  </si>
  <si>
    <r>
      <t>現住所は戸籍住所と同じの場合、記載不要。</t>
    </r>
    <r>
      <rPr>
        <sz val="8"/>
        <color rgb="FF00CC00"/>
        <rFont val="微软雅黑"/>
        <family val="2"/>
      </rPr>
      <t>现住所与户籍住所相同情况，则“现住所”处不需要输入，空白即可。</t>
    </r>
    <r>
      <rPr>
        <sz val="8"/>
        <color rgb="FFFF0000"/>
        <rFont val="微软雅黑"/>
        <family val="2"/>
        <charset val="134"/>
      </rPr>
      <t xml:space="preserve">
If your present address is the same as your registered address, you do not need to enter it.</t>
    </r>
    <phoneticPr fontId="34"/>
  </si>
  <si>
    <r>
      <t>住所は「〇〇省〇〇市（県）～〇〇号」まで記載してください。</t>
    </r>
    <r>
      <rPr>
        <sz val="8"/>
        <color rgb="FF00CC00"/>
        <rFont val="微软雅黑"/>
        <family val="2"/>
      </rPr>
      <t>住所请按照“XX省XX市（县）~XX号”格式输入详细地址。</t>
    </r>
    <r>
      <rPr>
        <sz val="8"/>
        <color rgb="FFFF0000"/>
        <rFont val="微软雅黑"/>
        <family val="2"/>
        <charset val="134"/>
      </rPr>
      <t xml:space="preserve">
Please fill in your address completely, including Room / Street, City,and Province. </t>
    </r>
    <phoneticPr fontId="34"/>
  </si>
  <si>
    <r>
      <rPr>
        <b/>
        <sz val="11"/>
        <color theme="1"/>
        <rFont val="ＭＳ Ｐゴシック"/>
        <family val="2"/>
      </rPr>
      <t>不交付となった在留資格</t>
    </r>
    <r>
      <rPr>
        <sz val="11"/>
        <color theme="1"/>
        <rFont val="ＭＳ Ｐゴシック"/>
        <family val="3"/>
        <charset val="128"/>
      </rPr>
      <t xml:space="preserve">
</t>
    </r>
    <r>
      <rPr>
        <sz val="8"/>
        <color theme="1"/>
        <rFont val="Arial Narrow"/>
        <family val="2"/>
      </rPr>
      <t>Status of residence not issued</t>
    </r>
    <phoneticPr fontId="34"/>
  </si>
  <si>
    <r>
      <rPr>
        <b/>
        <sz val="11"/>
        <color theme="1"/>
        <rFont val="ＭＳ Ｐゴシック"/>
        <family val="3"/>
        <charset val="128"/>
      </rPr>
      <t>不交付理由</t>
    </r>
    <r>
      <rPr>
        <sz val="11"/>
        <color theme="1"/>
        <rFont val="Microsoft YaHei"/>
        <family val="2"/>
      </rPr>
      <t xml:space="preserve">
</t>
    </r>
    <r>
      <rPr>
        <sz val="7"/>
        <color theme="1"/>
        <rFont val="Arial Narrow"/>
        <family val="2"/>
      </rPr>
      <t>Reason for non-issuance</t>
    </r>
    <phoneticPr fontId="34"/>
  </si>
  <si>
    <t>留学Student,技能実習Technical Intern Training,特定技能Specified Skilled Worker,家族滞在Dependent,定住者Long Term Resident,技術・人文知識・国際業務Engineer / Specialist in Humanities / International Services,介護Nursing Care,技能Skilled Labor,経営・管理Business Manager,永住者の配偶者等Spouse or Child of Permanent Resident,日本人の配偶者等Spouse or Child of Japanese National,その他Others</t>
    <phoneticPr fontId="34"/>
  </si>
  <si>
    <t>東京日英学院</t>
    <phoneticPr fontId="34"/>
  </si>
  <si>
    <t>TO:DIRECTOR TOKYO JE LANGUAGE SCHOOL</t>
    <phoneticPr fontId="34"/>
  </si>
  <si>
    <t>〒135-0042 東京都江東区木場5-11-13-2F</t>
    <phoneticPr fontId="34"/>
  </si>
  <si>
    <t>03-5602-9771</t>
    <phoneticPr fontId="34"/>
  </si>
  <si>
    <t>090-9801-3854</t>
    <phoneticPr fontId="88"/>
  </si>
  <si>
    <t>泉岡　良</t>
    <phoneticPr fontId="34"/>
  </si>
  <si>
    <t>株式会社東京日英</t>
    <phoneticPr fontId="34"/>
  </si>
  <si>
    <t>東京日英学院　校長　鶴森英夫　（押印省略）</t>
  </si>
  <si>
    <r>
      <t>★来日後の学習計画 　</t>
    </r>
    <r>
      <rPr>
        <b/>
        <sz val="9"/>
        <color theme="1"/>
        <rFont val="ＭＳ Ｐゴシック"/>
        <family val="3"/>
        <charset val="128"/>
      </rPr>
      <t>★</t>
    </r>
    <r>
      <rPr>
        <b/>
        <sz val="9"/>
        <color theme="1"/>
        <rFont val="Arial Narrow"/>
        <family val="2"/>
      </rPr>
      <t>Study plan after coming to Japan</t>
    </r>
    <phoneticPr fontId="34"/>
  </si>
  <si>
    <t>留学の理由と、日本語学校卒業後の進路目標を簡潔に記入してください。（200字以内）
Please briefly describe the reason for studying in Japan and your goals after graduating from the Japanese language school. (Within 200 characters)</t>
    <phoneticPr fontId="190" type="noConversion"/>
  </si>
  <si>
    <t>記入日：</t>
    <phoneticPr fontId="190" type="noConversion"/>
  </si>
  <si>
    <t>Date of entry</t>
    <phoneticPr fontId="190" type="noConversion"/>
  </si>
  <si>
    <t>★最終学歴の卒業証書原本及び訳文
Certificate of last graduation (Original and translation)</t>
    <phoneticPr fontId="1"/>
  </si>
  <si>
    <t>★最終学歴の成績証明書原本及び訳文
Grade report of last graduation (Original and translation)</t>
    <rPh sb="6" eb="10">
      <t>セイセキショウメイ</t>
    </rPh>
    <phoneticPr fontId="34"/>
  </si>
  <si>
    <t>　 私は、日本留学にあたり、日本の文化・慣習を尊重し、日本社会の一員として責任ある行動を取ることを誓います。また、貴校入学後は定められた事項を遵守し、違反した場合には学校の処分に従うことを誓約いたします。</t>
    <phoneticPr fontId="34"/>
  </si>
  <si>
    <t xml:space="preserve"> I pledge that, during my study in Japan, I will respect Japanese culture and customs and act responsibly as a member of Japanese society. After enrolling in the school, I agree to comply with all rules and regulations, and I will accept any disciplinary action imposed by the school in case of violation.</t>
    <phoneticPr fontId="34"/>
  </si>
  <si>
    <t>記</t>
    <rPh sb="0" eb="1">
      <t>キ</t>
    </rPh>
    <phoneticPr fontId="34"/>
  </si>
  <si>
    <t>１、日本の文化、伝統、習慣を尊重し、これを理解・受け入れ、日本の法律および関係法令を遵守します。</t>
    <phoneticPr fontId="34"/>
  </si>
  <si>
    <t>I will respect, understand, and accept Japanese culture, traditions, and customs, and comply with Japanese laws and related regulations.</t>
    <phoneticPr fontId="34"/>
  </si>
  <si>
    <t>２、学則および学校の諸規定を遵守し、学校の教育方針に従い、誠実に勉学に励みます。</t>
    <phoneticPr fontId="34"/>
  </si>
  <si>
    <t>I will follow the school rules and policies and study sincerely in accordance with the school’s educational principles.</t>
    <phoneticPr fontId="34"/>
  </si>
  <si>
    <t>I will pay the first-year tuition in full. For the second year, tuition must also be paid in a lump sum in principle. Installment payment is allowed only with an average attendance rate of 95% or higher and special approval from the school principal.</t>
    <phoneticPr fontId="34"/>
  </si>
  <si>
    <t>I understand that failure to pay tuition by the designated deadline or poor attendance may result in withdrawal or expulsion, and I will not raise any objection.</t>
    <phoneticPr fontId="34"/>
  </si>
  <si>
    <t>If illegal work or working beyond the permitted hours is discovered, I agree to compulsory return to my home country, and I will bear all related expenses.</t>
    <phoneticPr fontId="34"/>
  </si>
  <si>
    <t>If my visa renewal is denied, I will return to my home country within the period designated by the school.</t>
    <phoneticPr fontId="34"/>
  </si>
  <si>
    <t>I understand that I must obtain a certificate equivalent to JLPT N3 or higher before graduation.</t>
    <phoneticPr fontId="34"/>
  </si>
  <si>
    <t>I understand that if I transfer, withdraw, or am expelled before graduation, tuition and fees already paid will not be refunded in principle.</t>
    <phoneticPr fontId="34"/>
  </si>
  <si>
    <t>以上</t>
    <phoneticPr fontId="34"/>
  </si>
  <si>
    <t>記入年月日：</t>
    <rPh sb="0" eb="2">
      <t>キニュウ</t>
    </rPh>
    <phoneticPr fontId="34"/>
  </si>
  <si>
    <t>★入学誓約書1枚
Enrollment pledge 1P</t>
    <rPh sb="1" eb="6">
      <t>ニュウガクセイヤクショ</t>
    </rPh>
    <rPh sb="7" eb="8">
      <t>マイ</t>
    </rPh>
    <phoneticPr fontId="1"/>
  </si>
  <si>
    <t>３、出席率および学習態度が、進学・在留資格更新の重要な判断基準であることを理解し、毎日遅刻せずに登校します。出席率が90％未満、または学習態度に問題がある場合、推薦書が発行されないことを了承します。</t>
    <phoneticPr fontId="34"/>
  </si>
  <si>
    <t>I understand that attendance and study attitude are important factors for advancement and visa renewal, and I will attend school on time every day. I also understand that if my attendance falls below 90% or my study attitude is poor, a recommendation letter will not be issued.</t>
    <phoneticPr fontId="34"/>
  </si>
  <si>
    <t>4、初年度の学費は全額一括納付とします。2年目の学費も原則一括納付とし、平均出席率95％以上で学校長が特別に許可した場合に限り、分割納付が認められることを理解します。</t>
    <phoneticPr fontId="34"/>
  </si>
  <si>
    <t>5、学費を指定された期限までに納付しない場合、または出席状況が不良である場合、退学または除籍の処分を受けることがあることを了承し、これに異議を申し立てません。</t>
    <phoneticPr fontId="34"/>
  </si>
  <si>
    <t>6、不法就労、または許可されたアルバイト時間を超過した就労が発覚した場合には、強制帰国の措置を受けることに同意し、その際に発生する帰国費用は自己負担とします。</t>
    <phoneticPr fontId="34"/>
  </si>
  <si>
    <t>7、在留資格の更新が不許可となった場合、学校が指定する期間内に必ず帰国します。</t>
    <phoneticPr fontId="34"/>
  </si>
  <si>
    <t>8、卒業までに、日本語能力試験N3相当以上の合格証書を必ず取得することを了承します。</t>
    <rPh sb="17" eb="19">
      <t>ソウトウ</t>
    </rPh>
    <phoneticPr fontId="34"/>
  </si>
  <si>
    <t>9、卒業前に転校、退学または除籍の処分を受けた場合、原則として既に納入した費用は返還されないことを了承します。</t>
    <rPh sb="23" eb="25">
      <t>バアイ</t>
    </rPh>
    <rPh sb="26" eb="28">
      <t>ゲンソク</t>
    </rPh>
    <rPh sb="31" eb="32">
      <t>スデ</t>
    </rPh>
    <rPh sb="33" eb="35">
      <t>ノウニュウ</t>
    </rPh>
    <rPh sb="37" eb="39">
      <t>ヒヨウ</t>
    </rPh>
    <rPh sb="40" eb="42">
      <t>ヘンカン</t>
    </rPh>
    <rPh sb="49" eb="51">
      <t>リョウショウ</t>
    </rPh>
    <phoneticPr fontId="34"/>
  </si>
  <si>
    <t>10、SNS等での情報発信において、学校や他者の名誉・プライバシーを侵害する行為、または公序良俗に反する行為を行わないことを誓います。</t>
    <phoneticPr fontId="34"/>
  </si>
  <si>
    <t>I will not post or share content on social media that harms the reputation or privacy of the school or others, or violates public order and morals.</t>
    <phoneticPr fontId="34"/>
  </si>
  <si>
    <t>日本語試験レベル</t>
    <phoneticPr fontId="34"/>
  </si>
  <si>
    <t>日本語試験点数</t>
    <phoneticPr fontId="34"/>
  </si>
  <si>
    <t>生年月日（経支1）</t>
    <phoneticPr fontId="34"/>
  </si>
  <si>
    <t>サイン</t>
    <phoneticPr fontId="34"/>
  </si>
  <si>
    <t>サイン</t>
    <phoneticPr fontId="190" type="noConversion"/>
  </si>
  <si>
    <t>(住所)</t>
    <phoneticPr fontId="222"/>
  </si>
  <si>
    <t>Period from</t>
    <phoneticPr fontId="88"/>
  </si>
  <si>
    <r>
      <t>　私達は以下を確認し同意します。
　</t>
    </r>
    <r>
      <rPr>
        <sz val="10"/>
        <color theme="1"/>
        <rFont val="Times New Roman"/>
        <family val="1"/>
      </rPr>
      <t>We confirm and agree to:</t>
    </r>
    <r>
      <rPr>
        <sz val="10"/>
        <color theme="1"/>
        <rFont val="MS Mincho"/>
        <family val="3"/>
        <charset val="128"/>
      </rPr>
      <t xml:space="preserve">
　1、学校が定める支援体制の内容を理解した
　</t>
    </r>
    <r>
      <rPr>
        <sz val="10"/>
        <color theme="1"/>
        <rFont val="Times New Roman"/>
        <family val="1"/>
      </rPr>
      <t>Understand the school</t>
    </r>
    <r>
      <rPr>
        <sz val="10"/>
        <color theme="1"/>
        <rFont val="MS Mincho"/>
        <family val="1"/>
        <charset val="128"/>
      </rPr>
      <t>’</t>
    </r>
    <r>
      <rPr>
        <sz val="10"/>
        <color theme="1"/>
        <rFont val="Times New Roman"/>
        <family val="1"/>
      </rPr>
      <t>s support system</t>
    </r>
    <r>
      <rPr>
        <sz val="10"/>
        <color theme="1"/>
        <rFont val="MS Mincho"/>
        <family val="3"/>
        <charset val="128"/>
      </rPr>
      <t xml:space="preserve">
　2、親族宅滞在の場合、記載情報は完全に正確である
　</t>
    </r>
    <r>
      <rPr>
        <sz val="10"/>
        <color theme="1"/>
        <rFont val="Times New Roman"/>
        <family val="1"/>
      </rPr>
      <t>Provide accurate relative information (if applicable)</t>
    </r>
    <r>
      <rPr>
        <sz val="10"/>
        <color theme="1"/>
        <rFont val="MS Mincho"/>
        <family val="3"/>
        <charset val="128"/>
      </rPr>
      <t xml:space="preserve">
　3、生活支援担当者との連絡を拒否しない
　</t>
    </r>
    <r>
      <rPr>
        <sz val="10"/>
        <color theme="1"/>
        <rFont val="Times New Roman"/>
        <family val="1"/>
      </rPr>
      <t>Cooperate with life support advisor</t>
    </r>
    <r>
      <rPr>
        <sz val="10"/>
        <color theme="1"/>
        <rFont val="MS Mincho"/>
        <family val="3"/>
        <charset val="128"/>
      </rPr>
      <t xml:space="preserve">
　4、携帯電話・住所変更時は即時報告する義務がある
　</t>
    </r>
    <r>
      <rPr>
        <sz val="10"/>
        <color theme="1"/>
        <rFont val="Times New Roman"/>
        <family val="1"/>
      </rPr>
      <t>Report any change in phone number or address immediately</t>
    </r>
    <rPh sb="247" eb="251">
      <t>ケイタイデンワ</t>
    </rPh>
    <phoneticPr fontId="34"/>
  </si>
  <si>
    <r>
      <t>　本校は、単身で来日する18歳未満の留学生に対し、下記の支援体制を整備します。
　</t>
    </r>
    <r>
      <rPr>
        <sz val="10"/>
        <color theme="1"/>
        <rFont val="Times New Roman"/>
        <family val="1"/>
      </rPr>
      <t>Our school provides the following support for students under 18 living alone in Japan.</t>
    </r>
    <r>
      <rPr>
        <sz val="10"/>
        <color theme="1"/>
        <rFont val="MS Mincho"/>
        <family val="3"/>
        <charset val="128"/>
      </rPr>
      <t xml:space="preserve">
　1、生活支援担当者を指名し、定期的な面談・助言・緊急時対応を実施
　</t>
    </r>
    <r>
      <rPr>
        <sz val="10"/>
        <color theme="1"/>
        <rFont val="Times New Roman"/>
        <family val="1"/>
      </rPr>
      <t>Assign a life support advisor for regular meetings, guidance, and emergency help.</t>
    </r>
    <r>
      <rPr>
        <sz val="10"/>
        <color theme="1"/>
        <rFont val="MS Mincho"/>
        <family val="3"/>
        <charset val="128"/>
      </rPr>
      <t xml:space="preserve">
　2、月1回以上の訪問により生活環境を確認
　</t>
    </r>
    <r>
      <rPr>
        <sz val="10"/>
        <color theme="1"/>
        <rFont val="Times New Roman"/>
        <family val="1"/>
      </rPr>
      <t>Check living conditions through monthly visits</t>
    </r>
    <r>
      <rPr>
        <sz val="10"/>
        <color theme="1"/>
        <rFont val="MS Mincho"/>
        <family val="3"/>
        <charset val="128"/>
      </rPr>
      <t xml:space="preserve">
　3、24時間緊急事態の相談窓口を設置
　</t>
    </r>
    <r>
      <rPr>
        <sz val="10"/>
        <color theme="1"/>
        <rFont val="Times New Roman"/>
        <family val="1"/>
      </rPr>
      <t>Offer 24-hour emergency contact</t>
    </r>
    <r>
      <rPr>
        <sz val="10"/>
        <color theme="1"/>
        <rFont val="MS Mincho"/>
        <family val="3"/>
        <charset val="128"/>
      </rPr>
      <t xml:space="preserve">
　4、経費支弁者への定期報告（学期毎に実施）
　</t>
    </r>
    <r>
      <rPr>
        <sz val="10"/>
        <color theme="1"/>
        <rFont val="Times New Roman"/>
        <family val="1"/>
      </rPr>
      <t>Report to financial sponsors every semester</t>
    </r>
    <rPh sb="18" eb="21">
      <t>リュウガクセイ</t>
    </rPh>
    <rPh sb="150" eb="152">
      <t>ジョゲン</t>
    </rPh>
    <rPh sb="322" eb="324">
      <t>キンキュウ</t>
    </rPh>
    <rPh sb="324" eb="326">
      <t>ジタイ</t>
    </rPh>
    <rPh sb="371" eb="376">
      <t>ケイヒシベンシャ</t>
    </rPh>
    <phoneticPr fontId="34"/>
  </si>
  <si>
    <t>経費支弁者の情報は、上部の「申請人の家族」欄のデータを直接参照してください（例：経費支弁者が父の場合は、C117セルに「=A105」と入力してください）。重複入力による誤りを防ぐためです。</t>
    <phoneticPr fontId="34"/>
  </si>
  <si>
    <t>Please reference the supporter’s information directly from the “Family Members of Applicant” section above (e.g., if the supporter is the father, enter “=A105” in cell C117) to avoid duplicate entry errors.</t>
    <phoneticPr fontId="34"/>
  </si>
  <si>
    <t>经费支付者信息请直接引用上方“申请人家族”中的数据（如经费支付者为父亲，则在C117单元格当中输入"=A105"），避免重复输入以防出错。</t>
    <phoneticPr fontId="34"/>
  </si>
  <si>
    <t>級/点 判定)</t>
    <rPh sb="4" eb="6">
      <t>ハンテイ</t>
    </rPh>
    <phoneticPr fontId="34"/>
  </si>
  <si>
    <t>内容：</t>
    <phoneticPr fontId="34"/>
  </si>
  <si>
    <t>問題数</t>
    <rPh sb="0" eb="2">
      <t>モンダイ</t>
    </rPh>
    <rPh sb="2" eb="3">
      <t>スウ</t>
    </rPh>
    <phoneticPr fontId="34"/>
  </si>
  <si>
    <t>問</t>
    <rPh sb="0" eb="1">
      <t>モン</t>
    </rPh>
    <phoneticPr fontId="34"/>
  </si>
  <si>
    <t>正答数</t>
    <rPh sb="0" eb="2">
      <t>セイトウ</t>
    </rPh>
    <rPh sb="2" eb="3">
      <t>スウ</t>
    </rPh>
    <phoneticPr fontId="34"/>
  </si>
  <si>
    <t>選考基準数</t>
    <rPh sb="0" eb="2">
      <t>センコウ</t>
    </rPh>
    <rPh sb="2" eb="4">
      <t>キジュン</t>
    </rPh>
    <rPh sb="4" eb="5">
      <t>スウ</t>
    </rPh>
    <phoneticPr fontId="34"/>
  </si>
  <si>
    <r>
      <rPr>
        <sz val="10"/>
        <color theme="1"/>
        <rFont val="ＭＳ Ｐゴシック"/>
        <family val="3"/>
        <charset val="128"/>
        <scheme val="minor"/>
      </rPr>
      <t>電話</t>
    </r>
    <r>
      <rPr>
        <sz val="8"/>
        <color theme="1"/>
        <rFont val="Arial Narrow"/>
        <family val="2"/>
      </rPr>
      <t>Tel</t>
    </r>
    <r>
      <rPr>
        <sz val="8"/>
        <color theme="1"/>
        <rFont val="ＭＳ Ｐゴシック"/>
        <family val="2"/>
        <charset val="128"/>
      </rPr>
      <t>：</t>
    </r>
    <rPh sb="0" eb="2">
      <t>デンワ</t>
    </rPh>
    <phoneticPr fontId="34"/>
  </si>
  <si>
    <r>
      <t>代表者名</t>
    </r>
    <r>
      <rPr>
        <sz val="6"/>
        <color theme="1"/>
        <rFont val="Arial Narrow"/>
        <family val="2"/>
      </rPr>
      <t>Name of representative</t>
    </r>
    <r>
      <rPr>
        <sz val="10"/>
        <color theme="1"/>
        <rFont val="ＭＳ Ｐゴシック"/>
        <family val="3"/>
        <charset val="128"/>
        <scheme val="major"/>
      </rPr>
      <t>：</t>
    </r>
    <phoneticPr fontId="34"/>
  </si>
  <si>
    <r>
      <t>その他（独自の入学試験等）</t>
    </r>
    <r>
      <rPr>
        <sz val="9"/>
        <color theme="1"/>
        <rFont val="Arial Narrow"/>
        <family val="2"/>
      </rPr>
      <t>others</t>
    </r>
    <r>
      <rPr>
        <sz val="9"/>
        <color theme="1"/>
        <rFont val="ＭＳ Ｐゴシック"/>
        <family val="2"/>
        <charset val="128"/>
      </rPr>
      <t>（</t>
    </r>
    <r>
      <rPr>
        <sz val="9"/>
        <color theme="1"/>
        <rFont val="Arial Narrow"/>
        <family val="2"/>
      </rPr>
      <t>details</t>
    </r>
    <r>
      <rPr>
        <sz val="9"/>
        <color theme="1"/>
        <rFont val="ＭＳ Ｐゴシック"/>
        <family val="2"/>
        <charset val="128"/>
      </rPr>
      <t>）</t>
    </r>
    <phoneticPr fontId="34"/>
  </si>
  <si>
    <t>(</t>
    <phoneticPr fontId="34"/>
  </si>
  <si>
    <r>
      <rPr>
        <b/>
        <sz val="10"/>
        <color theme="1"/>
        <rFont val="ＭＳ Ｐゴシック"/>
        <family val="3"/>
        <charset val="128"/>
      </rPr>
      <t>試験場所</t>
    </r>
    <r>
      <rPr>
        <sz val="8"/>
        <color theme="1"/>
        <rFont val="Arial Narrow"/>
        <family val="2"/>
      </rPr>
      <t>Place of test</t>
    </r>
    <phoneticPr fontId="34"/>
  </si>
  <si>
    <r>
      <rPr>
        <b/>
        <sz val="10"/>
        <color theme="1"/>
        <rFont val="ＭＳ Ｐゴシック"/>
        <family val="3"/>
        <charset val="128"/>
      </rPr>
      <t>受験番号</t>
    </r>
    <r>
      <rPr>
        <sz val="8"/>
        <color theme="1"/>
        <rFont val="Arial Narrow"/>
        <family val="2"/>
      </rPr>
      <t>Examinee number</t>
    </r>
    <phoneticPr fontId="34"/>
  </si>
  <si>
    <t>受験番号証書番号等</t>
    <phoneticPr fontId="34"/>
  </si>
  <si>
    <t>【別紙】各種確認書（所属機関作成用）</t>
    <rPh sb="1" eb="3">
      <t>ベッシ</t>
    </rPh>
    <rPh sb="4" eb="6">
      <t>カクシュ</t>
    </rPh>
    <rPh sb="6" eb="9">
      <t>カクニンショ</t>
    </rPh>
    <rPh sb="10" eb="14">
      <t>ショゾクキカン</t>
    </rPh>
    <rPh sb="14" eb="16">
      <t>サクセイ</t>
    </rPh>
    <rPh sb="16" eb="17">
      <t>ヨウ</t>
    </rPh>
    <phoneticPr fontId="222"/>
  </si>
  <si>
    <r>
      <t>　１　</t>
    </r>
    <r>
      <rPr>
        <u/>
        <sz val="10"/>
        <rFont val="ＭＳ Ｐ明朝"/>
        <family val="1"/>
        <charset val="128"/>
      </rPr>
      <t>修学に必要な言語</t>
    </r>
    <rPh sb="3" eb="5">
      <t>シュウガク</t>
    </rPh>
    <rPh sb="6" eb="8">
      <t>ヒツヨウ</t>
    </rPh>
    <rPh sb="9" eb="11">
      <t>ゲンゴ</t>
    </rPh>
    <phoneticPr fontId="222"/>
  </si>
  <si>
    <t>日本語</t>
    <rPh sb="0" eb="3">
      <t>ニホンゴ</t>
    </rPh>
    <phoneticPr fontId="222"/>
  </si>
  <si>
    <t>その他（　　　　　　　　　　</t>
    <rPh sb="2" eb="3">
      <t>ホカ</t>
    </rPh>
    <phoneticPr fontId="222"/>
  </si>
  <si>
    <t>語）</t>
    <phoneticPr fontId="34"/>
  </si>
  <si>
    <r>
      <t>　２　</t>
    </r>
    <r>
      <rPr>
        <u/>
        <sz val="10"/>
        <rFont val="ＭＳ Ｐ明朝"/>
        <family val="1"/>
        <charset val="128"/>
      </rPr>
      <t>入学選考における語学能力の確認方法</t>
    </r>
    <r>
      <rPr>
        <sz val="10"/>
        <rFont val="ＭＳ Ｐ明朝"/>
        <family val="1"/>
        <charset val="128"/>
      </rPr>
      <t xml:space="preserve"> </t>
    </r>
    <rPh sb="3" eb="5">
      <t>ニュウガク</t>
    </rPh>
    <rPh sb="5" eb="7">
      <t>センコウ</t>
    </rPh>
    <rPh sb="11" eb="15">
      <t>ゴガクノウリョク</t>
    </rPh>
    <rPh sb="16" eb="18">
      <t>カクニン</t>
    </rPh>
    <rPh sb="18" eb="20">
      <t>ホウホウ</t>
    </rPh>
    <phoneticPr fontId="88"/>
  </si>
  <si>
    <t>Selection of Entrants</t>
    <phoneticPr fontId="88"/>
  </si>
  <si>
    <r>
      <t>（該当するものを全て記載。試験の証明書により確認していない場合は、語学能力の確認方法について詳細に記載。なお、</t>
    </r>
    <r>
      <rPr>
        <u/>
        <sz val="9"/>
        <rFont val="ＭＳ Ｐ明朝"/>
        <family val="1"/>
        <charset val="128"/>
      </rPr>
      <t>日本語教育機関（大学の日本語別科等を含む。）に入学する場合には、下記の□試験又は□面接の欄のいずれか一方は必ず記載すること</t>
    </r>
    <r>
      <rPr>
        <sz val="9"/>
        <rFont val="ＭＳ Ｐ明朝"/>
        <family val="1"/>
        <charset val="128"/>
      </rPr>
      <t>。）</t>
    </r>
    <rPh sb="1" eb="3">
      <t>ガイトウ</t>
    </rPh>
    <rPh sb="8" eb="9">
      <t>スベ</t>
    </rPh>
    <rPh sb="10" eb="12">
      <t>キサイ</t>
    </rPh>
    <rPh sb="13" eb="15">
      <t>シケン</t>
    </rPh>
    <rPh sb="16" eb="19">
      <t>ショウメイショ</t>
    </rPh>
    <rPh sb="22" eb="24">
      <t>カクニン</t>
    </rPh>
    <rPh sb="29" eb="31">
      <t>バアイ</t>
    </rPh>
    <rPh sb="33" eb="37">
      <t>ゴガクノウリョク</t>
    </rPh>
    <rPh sb="38" eb="42">
      <t>カクニンホウホウ</t>
    </rPh>
    <rPh sb="46" eb="48">
      <t>ショウサイ</t>
    </rPh>
    <rPh sb="49" eb="51">
      <t>キサイ</t>
    </rPh>
    <rPh sb="55" eb="62">
      <t>ニホンゴキョウイクキカン</t>
    </rPh>
    <rPh sb="63" eb="65">
      <t>ダイガク</t>
    </rPh>
    <rPh sb="66" eb="68">
      <t>ニホン</t>
    </rPh>
    <rPh sb="69" eb="71">
      <t>ベッカ</t>
    </rPh>
    <rPh sb="71" eb="72">
      <t>トウ</t>
    </rPh>
    <rPh sb="73" eb="74">
      <t>フク</t>
    </rPh>
    <rPh sb="78" eb="80">
      <t>ニュウガク</t>
    </rPh>
    <rPh sb="82" eb="84">
      <t>バアイ</t>
    </rPh>
    <rPh sb="87" eb="89">
      <t>カキ</t>
    </rPh>
    <rPh sb="91" eb="93">
      <t>シケン</t>
    </rPh>
    <rPh sb="93" eb="94">
      <t>マタ</t>
    </rPh>
    <rPh sb="96" eb="98">
      <t>メンセツ</t>
    </rPh>
    <rPh sb="99" eb="100">
      <t>ラン</t>
    </rPh>
    <rPh sb="105" eb="107">
      <t>イッポウ</t>
    </rPh>
    <rPh sb="108" eb="109">
      <t>カナラ</t>
    </rPh>
    <rPh sb="110" eb="112">
      <t>キサイ</t>
    </rPh>
    <phoneticPr fontId="222"/>
  </si>
  <si>
    <t>（１）試験名（日本語能力試験（JLPT）等）</t>
    <rPh sb="3" eb="5">
      <t>シケン</t>
    </rPh>
    <rPh sb="5" eb="6">
      <t>メイ</t>
    </rPh>
    <rPh sb="20" eb="21">
      <t>ナド</t>
    </rPh>
    <phoneticPr fontId="88"/>
  </si>
  <si>
    <t>（４）試験場所</t>
    <rPh sb="3" eb="7">
      <t>シケンバショ</t>
    </rPh>
    <phoneticPr fontId="222"/>
  </si>
  <si>
    <t>Place of test</t>
    <phoneticPr fontId="88"/>
  </si>
  <si>
    <t>（５）受験番号</t>
    <rPh sb="3" eb="5">
      <t>ジュケン</t>
    </rPh>
    <rPh sb="5" eb="7">
      <t>バンゴウ</t>
    </rPh>
    <phoneticPr fontId="222"/>
  </si>
  <si>
    <t>Examinee number</t>
    <phoneticPr fontId="88"/>
  </si>
  <si>
    <t>（面接内容を具体的に記載）</t>
    <rPh sb="1" eb="5">
      <t>メンセツナイヨウ</t>
    </rPh>
    <rPh sb="6" eb="9">
      <t>グタイテキ</t>
    </rPh>
    <rPh sb="10" eb="12">
      <t>キサイ</t>
    </rPh>
    <phoneticPr fontId="222"/>
  </si>
  <si>
    <t>※オンライン面接も可</t>
    <rPh sb="6" eb="8">
      <t>メンセツ</t>
    </rPh>
    <rPh sb="9" eb="10">
      <t>カ</t>
    </rPh>
    <phoneticPr fontId="222"/>
  </si>
  <si>
    <t>判定：(</t>
    <phoneticPr fontId="34"/>
  </si>
  <si>
    <t>級／点 相当)又は(日本語教育の参照枠／ヨーロッパ言語共通参照枠における</t>
    <phoneticPr fontId="34"/>
  </si>
  <si>
    <t>相当）</t>
    <phoneticPr fontId="34"/>
  </si>
  <si>
    <t>例）入学に必要な語学力は日本語教育の参照枠におけるA1相当であるところ、面接においてN５の問題集（独自のN５レベルの問題集等）から日本語で問題を出題したところ、〇問中〇問日本語で回答（正答）した（選考基準は〇問正答）。</t>
    <rPh sb="0" eb="1">
      <t>レイ</t>
    </rPh>
    <rPh sb="2" eb="4">
      <t>ニュウガク</t>
    </rPh>
    <rPh sb="5" eb="7">
      <t>ヒツヨウ</t>
    </rPh>
    <rPh sb="8" eb="11">
      <t>ゴガクリョク</t>
    </rPh>
    <rPh sb="12" eb="17">
      <t>ニホンゴキョウイク</t>
    </rPh>
    <rPh sb="18" eb="21">
      <t>サンショウワク</t>
    </rPh>
    <rPh sb="27" eb="29">
      <t>ソウトウ</t>
    </rPh>
    <rPh sb="49" eb="51">
      <t>ドクジ</t>
    </rPh>
    <rPh sb="58" eb="61">
      <t>モンダイシュウ</t>
    </rPh>
    <rPh sb="61" eb="62">
      <t>ナド</t>
    </rPh>
    <rPh sb="65" eb="68">
      <t>ニホンゴ</t>
    </rPh>
    <rPh sb="69" eb="71">
      <t>モンダイ</t>
    </rPh>
    <rPh sb="72" eb="74">
      <t>シュツダイ</t>
    </rPh>
    <rPh sb="81" eb="82">
      <t>モン</t>
    </rPh>
    <rPh sb="82" eb="83">
      <t>チュウ</t>
    </rPh>
    <rPh sb="84" eb="85">
      <t>モン</t>
    </rPh>
    <rPh sb="85" eb="88">
      <t>ニホンゴ</t>
    </rPh>
    <rPh sb="89" eb="91">
      <t>カイトウ</t>
    </rPh>
    <rPh sb="92" eb="94">
      <t>セイトウ</t>
    </rPh>
    <rPh sb="104" eb="105">
      <t>モン</t>
    </rPh>
    <rPh sb="105" eb="107">
      <t>セイトウ</t>
    </rPh>
    <phoneticPr fontId="222"/>
  </si>
  <si>
    <t>・　</t>
    <phoneticPr fontId="222"/>
  </si>
  <si>
    <t>語学学習歴証明書</t>
    <rPh sb="0" eb="2">
      <t>ゴガク</t>
    </rPh>
    <rPh sb="2" eb="4">
      <t>ガクシュウ</t>
    </rPh>
    <rPh sb="4" eb="5">
      <t>レキ</t>
    </rPh>
    <rPh sb="5" eb="8">
      <t>ショウメイショ</t>
    </rPh>
    <phoneticPr fontId="222"/>
  </si>
  <si>
    <t>教育機関及び学習期間</t>
    <rPh sb="6" eb="8">
      <t>ガクシュウ</t>
    </rPh>
    <phoneticPr fontId="222"/>
  </si>
  <si>
    <t>（住所）　　　　　　　</t>
    <phoneticPr fontId="222"/>
  </si>
  <si>
    <t>（電話番号）</t>
    <rPh sb="1" eb="5">
      <t>デンワバンゴウ</t>
    </rPh>
    <phoneticPr fontId="222"/>
  </si>
  <si>
    <t>（代表者名）</t>
    <rPh sb="1" eb="5">
      <t>ダイヒョウシャメイ</t>
    </rPh>
    <phoneticPr fontId="222"/>
  </si>
  <si>
    <t>(Telephone No.)</t>
    <phoneticPr fontId="88"/>
  </si>
  <si>
    <t>(Name of representative.)</t>
    <phoneticPr fontId="88"/>
  </si>
  <si>
    <t>（URL）</t>
    <phoneticPr fontId="222"/>
  </si>
  <si>
    <r>
      <rPr>
        <sz val="10"/>
        <rFont val="ＭＳ Ｐゴシック"/>
        <family val="3"/>
        <charset val="128"/>
      </rPr>
      <t>（</t>
    </r>
    <r>
      <rPr>
        <sz val="10"/>
        <rFont val="Arial Narrow"/>
        <family val="2"/>
      </rPr>
      <t>Month</t>
    </r>
    <r>
      <rPr>
        <sz val="10"/>
        <rFont val="ＭＳ Ｐゴシック"/>
        <family val="3"/>
        <charset val="128"/>
      </rPr>
      <t>）</t>
    </r>
    <phoneticPr fontId="88"/>
  </si>
  <si>
    <t>（３）総学習時間</t>
    <rPh sb="3" eb="4">
      <t>ソウ</t>
    </rPh>
    <rPh sb="4" eb="8">
      <t>ガクシュウジカン</t>
    </rPh>
    <phoneticPr fontId="88"/>
  </si>
  <si>
    <t>うち申請時点に</t>
    <rPh sb="2" eb="6">
      <t>シンセイジテン</t>
    </rPh>
    <phoneticPr fontId="222"/>
  </si>
  <si>
    <t>おける既学習時間</t>
    <rPh sb="3" eb="4">
      <t>キ</t>
    </rPh>
    <rPh sb="4" eb="8">
      <t>ガクシュウジカン</t>
    </rPh>
    <phoneticPr fontId="222"/>
  </si>
  <si>
    <t>・　その他</t>
    <rPh sb="4" eb="5">
      <t>ホカ</t>
    </rPh>
    <phoneticPr fontId="222"/>
  </si>
  <si>
    <t>その他（上記に記載した方法以外の確認方法（独自の入学試験等））（詳細な内容）</t>
    <rPh sb="2" eb="3">
      <t>タ</t>
    </rPh>
    <rPh sb="4" eb="6">
      <t>ジョウキ</t>
    </rPh>
    <rPh sb="7" eb="9">
      <t>キサイ</t>
    </rPh>
    <rPh sb="11" eb="13">
      <t>ホウホウ</t>
    </rPh>
    <rPh sb="13" eb="15">
      <t>イガイ</t>
    </rPh>
    <rPh sb="16" eb="20">
      <t>カクニンホウホウ</t>
    </rPh>
    <rPh sb="21" eb="23">
      <t>ドクジ</t>
    </rPh>
    <rPh sb="24" eb="28">
      <t>ニュウガクシケン</t>
    </rPh>
    <rPh sb="28" eb="29">
      <t>ナド</t>
    </rPh>
    <rPh sb="32" eb="34">
      <t>ショウサイ</t>
    </rPh>
    <rPh sb="35" eb="37">
      <t>ナイヨウ</t>
    </rPh>
    <phoneticPr fontId="88"/>
  </si>
  <si>
    <t>例）入学に必要な語学力は日本語教育の参照枠におけるA1相当であるところ、筆記試験としてN５の問題集（独自のN５レベルの問題集等）から問題を出題し、〇〇点取得（選考基準は〇〇点）。</t>
    <rPh sb="0" eb="1">
      <t>レイ</t>
    </rPh>
    <rPh sb="8" eb="11">
      <t>ゴガクリョク</t>
    </rPh>
    <rPh sb="27" eb="29">
      <t>ソウトウ</t>
    </rPh>
    <rPh sb="36" eb="38">
      <t>ヒッキ</t>
    </rPh>
    <rPh sb="38" eb="40">
      <t>シケン</t>
    </rPh>
    <rPh sb="66" eb="68">
      <t>モンダイ</t>
    </rPh>
    <rPh sb="69" eb="71">
      <t>シュツダイ</t>
    </rPh>
    <rPh sb="75" eb="76">
      <t>テン</t>
    </rPh>
    <rPh sb="76" eb="78">
      <t>シュトク</t>
    </rPh>
    <rPh sb="79" eb="83">
      <t>センコウキジュン</t>
    </rPh>
    <rPh sb="86" eb="87">
      <t>テン</t>
    </rPh>
    <phoneticPr fontId="222"/>
  </si>
  <si>
    <t>※　専修学校若しくは各種学校において日本語教育以外の教育を受ける場合又は高等学校において教育を受ける場合は、提出は不要です。
　　 ただし、申請書の「日本語能力」又は「日本語学習歴」を必ず記載すること。</t>
    <rPh sb="2" eb="6">
      <t>センシュウガッコウ</t>
    </rPh>
    <rPh sb="6" eb="7">
      <t>モ</t>
    </rPh>
    <rPh sb="10" eb="14">
      <t>カクシュガッコウ</t>
    </rPh>
    <rPh sb="18" eb="25">
      <t>ニホンゴキョウイクイガイ</t>
    </rPh>
    <rPh sb="26" eb="28">
      <t>キョウイク</t>
    </rPh>
    <rPh sb="29" eb="30">
      <t>ウ</t>
    </rPh>
    <rPh sb="32" eb="34">
      <t>バアイ</t>
    </rPh>
    <rPh sb="34" eb="35">
      <t>マタ</t>
    </rPh>
    <rPh sb="36" eb="40">
      <t>コウトウガッコウ</t>
    </rPh>
    <rPh sb="44" eb="46">
      <t>キョウイク</t>
    </rPh>
    <rPh sb="47" eb="48">
      <t>ウ</t>
    </rPh>
    <rPh sb="50" eb="52">
      <t>バアイ</t>
    </rPh>
    <rPh sb="54" eb="56">
      <t>テイシュツ</t>
    </rPh>
    <rPh sb="57" eb="59">
      <t>フヨウ</t>
    </rPh>
    <rPh sb="70" eb="73">
      <t>シンセイショ</t>
    </rPh>
    <rPh sb="75" eb="80">
      <t>ニホンゴノウリョク</t>
    </rPh>
    <rPh sb="81" eb="82">
      <t>マタ</t>
    </rPh>
    <rPh sb="84" eb="87">
      <t>ニホンゴ</t>
    </rPh>
    <rPh sb="87" eb="90">
      <t>ガクシュウレキ</t>
    </rPh>
    <rPh sb="92" eb="93">
      <t>カナラ</t>
    </rPh>
    <rPh sb="94" eb="96">
      <t>キサイ</t>
    </rPh>
    <phoneticPr fontId="222"/>
  </si>
  <si>
    <t>※　前回の在留諸申請から在籍する教育機関に変更がない場合、提出は不要です。</t>
    <rPh sb="2" eb="4">
      <t>ゼンカイ</t>
    </rPh>
    <rPh sb="5" eb="7">
      <t>ザイリュウ</t>
    </rPh>
    <rPh sb="7" eb="10">
      <t>ショシンセイ</t>
    </rPh>
    <rPh sb="12" eb="14">
      <t>ザイセキ</t>
    </rPh>
    <rPh sb="16" eb="20">
      <t>キョウイクキカン</t>
    </rPh>
    <rPh sb="21" eb="23">
      <t>ヘンコウ</t>
    </rPh>
    <rPh sb="26" eb="28">
      <t>バアイ</t>
    </rPh>
    <rPh sb="29" eb="31">
      <t>テイシュツ</t>
    </rPh>
    <rPh sb="32" eb="34">
      <t>フヨウ</t>
    </rPh>
    <phoneticPr fontId="222"/>
  </si>
  <si>
    <t>※　可能な限り詳細に記載願います。在留審査において疑義が生じている場合や記載内容が不足している場合、書類の追加提出を求める可能性があります。</t>
    <rPh sb="12" eb="13">
      <t>ネガ</t>
    </rPh>
    <rPh sb="17" eb="21">
      <t>ザイリュウシンサ</t>
    </rPh>
    <rPh sb="25" eb="27">
      <t>ギギ</t>
    </rPh>
    <rPh sb="28" eb="29">
      <t>ショウ</t>
    </rPh>
    <rPh sb="33" eb="35">
      <t>バアイ</t>
    </rPh>
    <rPh sb="36" eb="38">
      <t>キサイ</t>
    </rPh>
    <rPh sb="38" eb="40">
      <t>ナイヨウ</t>
    </rPh>
    <rPh sb="41" eb="43">
      <t>フソク</t>
    </rPh>
    <rPh sb="47" eb="49">
      <t>バアイ</t>
    </rPh>
    <rPh sb="50" eb="52">
      <t>ショルイ</t>
    </rPh>
    <rPh sb="53" eb="55">
      <t>ツイカ</t>
    </rPh>
    <rPh sb="55" eb="57">
      <t>テイシュツ</t>
    </rPh>
    <rPh sb="58" eb="59">
      <t>モト</t>
    </rPh>
    <rPh sb="61" eb="64">
      <t>カノウセイ</t>
    </rPh>
    <phoneticPr fontId="222"/>
  </si>
  <si>
    <t>※　以下「教育機関／課程等名」については、教育機関、課程、学部、学科、専攻、コース等の名称を詳細に記載してください。</t>
    <phoneticPr fontId="222"/>
  </si>
  <si>
    <t>※申請人本人の氏名を記載願います。</t>
    <rPh sb="1" eb="6">
      <t>シンセイニンホンニン</t>
    </rPh>
    <rPh sb="7" eb="9">
      <t>シメイ</t>
    </rPh>
    <rPh sb="10" eb="13">
      <t>キサイネガ</t>
    </rPh>
    <phoneticPr fontId="222"/>
  </si>
  <si>
    <t>進学1.6年コース</t>
  </si>
  <si>
    <t>日本語試験場所</t>
    <rPh sb="5" eb="7">
      <t>バショ</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</si>
</sst>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_-* #,##0_-;\-* #,##0_-;_-* &quot;-&quot;_-;_-@_-"/>
    <numFmt numFmtId="177" formatCode="yyyy&quot;年&quot;m&quot;月&quot;d&quot;日&quot;;@"/>
    <numFmt numFmtId="178" formatCode="yyyy&quot;年&quot;m&quot;月&quot;;@"/>
    <numFmt numFmtId="179" formatCode="0_);[Red]\(0\)"/>
    <numFmt numFmtId="180" formatCode="#,##0_ "/>
    <numFmt numFmtId="181" formatCode="[$-F800]dddd\,\ mmmm\ dd\,\ yyyy"/>
    <numFmt numFmtId="182" formatCode="#,##0_);[Red]\(#,##0\)"/>
    <numFmt numFmtId="183" formatCode="#,##0.0000_ "/>
  </numFmts>
  <fonts count="334">
    <font>
      <sz val="11"/>
      <color theme="1"/>
      <name val="ＭＳ Ｐゴシック"/>
      <family val="2"/>
      <scheme val="minor"/>
    </font>
    <font>
      <sz val="6"/>
      <name val="ＭＳ Ｐゴシック"/>
      <family val="2"/>
      <charset val="128"/>
    </font>
    <font>
      <sz val="11"/>
      <name val="ＭＳ Ｐゴシック"/>
      <family val="2"/>
      <charset val="128"/>
    </font>
    <font>
      <sz val="9"/>
      <name val="宋体"/>
      <family val="3"/>
      <charset val="134"/>
    </font>
    <font>
      <sz val="11"/>
      <color indexed="8"/>
      <name val="MS Mincho"/>
      <family val="3"/>
      <charset val="128"/>
    </font>
    <font>
      <sz val="6"/>
      <color indexed="8"/>
      <name val="MS Mincho"/>
      <family val="3"/>
      <charset val="128"/>
    </font>
    <font>
      <sz val="12"/>
      <color indexed="8"/>
      <name val="MS Mincho"/>
      <family val="3"/>
      <charset val="128"/>
    </font>
    <font>
      <sz val="11"/>
      <color indexed="9"/>
      <name val="宋体"/>
      <family val="3"/>
      <charset val="134"/>
    </font>
    <font>
      <sz val="9"/>
      <color indexed="8"/>
      <name val="宋体"/>
      <family val="3"/>
      <charset val="134"/>
    </font>
    <font>
      <sz val="10"/>
      <color indexed="8"/>
      <name val="宋体"/>
      <family val="3"/>
      <charset val="134"/>
    </font>
    <font>
      <b/>
      <sz val="10"/>
      <color indexed="10"/>
      <name val="宋体"/>
      <family val="3"/>
      <charset val="134"/>
    </font>
    <font>
      <sz val="6"/>
      <name val="ＭＳ Ｐゴシック"/>
      <family val="2"/>
      <charset val="128"/>
    </font>
    <font>
      <sz val="6"/>
      <name val="ＭＳ Ｐゴシック"/>
      <family val="2"/>
      <charset val="128"/>
    </font>
    <font>
      <b/>
      <sz val="9"/>
      <color indexed="10"/>
      <name val="宋体"/>
      <family val="3"/>
      <charset val="134"/>
    </font>
    <font>
      <sz val="11"/>
      <color rgb="FFFF0000"/>
      <name val="ＭＳ Ｐゴシック"/>
      <family val="2"/>
      <scheme val="minor"/>
    </font>
    <font>
      <sz val="11"/>
      <color theme="1"/>
      <name val="宋体"/>
      <family val="3"/>
      <charset val="134"/>
    </font>
    <font>
      <sz val="11"/>
      <color theme="1"/>
      <name val="MS Mincho"/>
      <family val="3"/>
      <charset val="128"/>
    </font>
    <font>
      <sz val="6"/>
      <color theme="1"/>
      <name val="MS Mincho"/>
      <family val="3"/>
      <charset val="128"/>
    </font>
    <font>
      <sz val="7"/>
      <color theme="1"/>
      <name val="MS Mincho"/>
      <family val="3"/>
      <charset val="128"/>
    </font>
    <font>
      <sz val="11"/>
      <color theme="1"/>
      <name val="GulimChe"/>
      <family val="3"/>
      <charset val="134"/>
    </font>
    <font>
      <sz val="12"/>
      <color theme="1"/>
      <name val="宋体"/>
      <family val="3"/>
      <charset val="134"/>
    </font>
    <font>
      <b/>
      <sz val="14"/>
      <color rgb="FFFF0000"/>
      <name val="宋体"/>
      <family val="3"/>
      <charset val="134"/>
    </font>
    <font>
      <sz val="6"/>
      <color theme="1"/>
      <name val="ＭＳ Ｐゴシック"/>
      <family val="2"/>
      <scheme val="minor"/>
    </font>
    <font>
      <sz val="11"/>
      <color rgb="FFFF0000"/>
      <name val="宋体"/>
      <family val="3"/>
      <charset val="134"/>
    </font>
    <font>
      <sz val="12"/>
      <color theme="0"/>
      <name val="Modern No. 20"/>
      <family val="1"/>
    </font>
    <font>
      <b/>
      <sz val="12"/>
      <color rgb="FFFF0000"/>
      <name val="宋体"/>
      <family val="3"/>
      <charset val="134"/>
    </font>
    <font>
      <sz val="10"/>
      <color theme="1"/>
      <name val="宋体"/>
      <family val="3"/>
      <charset val="134"/>
    </font>
    <font>
      <b/>
      <sz val="12"/>
      <color theme="1"/>
      <name val="宋体"/>
      <family val="3"/>
      <charset val="134"/>
    </font>
    <font>
      <sz val="12"/>
      <color rgb="FFFF0000"/>
      <name val="Modern No. 20"/>
      <family val="1"/>
    </font>
    <font>
      <b/>
      <sz val="18"/>
      <color theme="1"/>
      <name val="MS Mincho"/>
      <family val="3"/>
      <charset val="128"/>
    </font>
    <font>
      <b/>
      <sz val="10"/>
      <color theme="1"/>
      <name val="MS Mincho"/>
      <family val="3"/>
      <charset val="128"/>
    </font>
    <font>
      <sz val="9"/>
      <color theme="1"/>
      <name val="宋体"/>
      <family val="3"/>
      <charset val="134"/>
    </font>
    <font>
      <b/>
      <sz val="9"/>
      <color theme="1"/>
      <name val="MS Mincho"/>
      <family val="3"/>
      <charset val="128"/>
    </font>
    <font>
      <b/>
      <sz val="22"/>
      <color theme="1"/>
      <name val="宋体"/>
      <family val="3"/>
      <charset val="134"/>
    </font>
    <font>
      <sz val="6"/>
      <name val="ＭＳ Ｐゴシック"/>
      <family val="3"/>
      <charset val="128"/>
      <scheme val="minor"/>
    </font>
    <font>
      <sz val="6"/>
      <color theme="1"/>
      <name val="MS Mincho"/>
      <family val="3"/>
    </font>
    <font>
      <sz val="11"/>
      <color theme="1"/>
      <name val="MS Mincho"/>
      <family val="3"/>
    </font>
    <font>
      <b/>
      <sz val="9"/>
      <color rgb="FFFF0000"/>
      <name val="宋体"/>
      <family val="3"/>
      <charset val="134"/>
    </font>
    <font>
      <sz val="13"/>
      <name val="微软雅黑"/>
      <family val="2"/>
      <charset val="134"/>
    </font>
    <font>
      <b/>
      <sz val="10"/>
      <color rgb="FFFF0000"/>
      <name val="宋体"/>
      <family val="3"/>
      <charset val="134"/>
    </font>
    <font>
      <sz val="11"/>
      <color theme="1"/>
      <name val="宋体"/>
      <family val="3"/>
      <charset val="134"/>
    </font>
    <font>
      <sz val="6"/>
      <color theme="1"/>
      <name val="MS Mincho"/>
      <family val="1"/>
      <charset val="128"/>
    </font>
    <font>
      <sz val="11"/>
      <color theme="1"/>
      <name val="MS Mincho"/>
      <family val="1"/>
      <charset val="128"/>
    </font>
    <font>
      <sz val="11"/>
      <color theme="1"/>
      <name val="ＭＳ 明朝"/>
      <family val="1"/>
      <charset val="128"/>
    </font>
    <font>
      <sz val="11"/>
      <color theme="1"/>
      <name val="SimSun"/>
      <family val="1"/>
      <charset val="134"/>
    </font>
    <font>
      <b/>
      <sz val="8"/>
      <color theme="1"/>
      <name val="MS Mincho"/>
      <family val="3"/>
      <charset val="128"/>
    </font>
    <font>
      <sz val="10"/>
      <color theme="1"/>
      <name val="MS Mincho"/>
      <family val="3"/>
      <charset val="128"/>
    </font>
    <font>
      <sz val="9"/>
      <color theme="1"/>
      <name val="MS Mincho"/>
      <family val="3"/>
      <charset val="128"/>
    </font>
    <font>
      <sz val="9"/>
      <color indexed="8"/>
      <name val="MS Mincho"/>
      <family val="3"/>
      <charset val="128"/>
    </font>
    <font>
      <sz val="9"/>
      <color theme="1"/>
      <name val="MS Mincho"/>
      <family val="3"/>
    </font>
    <font>
      <sz val="9"/>
      <color theme="1"/>
      <name val="ＭＳ Ｐゴシック"/>
      <family val="2"/>
      <scheme val="minor"/>
    </font>
    <font>
      <sz val="8"/>
      <color indexed="8"/>
      <name val="MS Mincho"/>
      <family val="3"/>
    </font>
    <font>
      <sz val="9"/>
      <color indexed="8"/>
      <name val="MS Mincho"/>
      <family val="3"/>
    </font>
    <font>
      <sz val="10"/>
      <color theme="1"/>
      <name val="MS Mincho"/>
      <family val="3"/>
    </font>
    <font>
      <b/>
      <sz val="10"/>
      <color theme="1"/>
      <name val="MS Mincho"/>
      <family val="3"/>
    </font>
    <font>
      <sz val="11"/>
      <color theme="1"/>
      <name val="新宋体"/>
      <family val="3"/>
      <charset val="134"/>
    </font>
    <font>
      <sz val="11"/>
      <color theme="1"/>
      <name val="新宋体"/>
      <family val="3"/>
    </font>
    <font>
      <sz val="16"/>
      <color theme="1"/>
      <name val="新宋体"/>
      <family val="3"/>
    </font>
    <font>
      <sz val="6"/>
      <color indexed="8"/>
      <name val="MS Mincho"/>
      <family val="3"/>
    </font>
    <font>
      <sz val="12"/>
      <color rgb="FFFF0000"/>
      <name val="MS PGothic"/>
      <family val="2"/>
      <charset val="128"/>
    </font>
    <font>
      <sz val="5.5"/>
      <color indexed="8"/>
      <name val="MS Mincho"/>
      <family val="3"/>
    </font>
    <font>
      <sz val="12"/>
      <color theme="0"/>
      <name val="MS Mincho"/>
      <family val="3"/>
      <charset val="128"/>
    </font>
    <font>
      <sz val="11"/>
      <name val="Times New Roman"/>
      <family val="1"/>
    </font>
    <font>
      <sz val="10"/>
      <name val="Times New Roman"/>
      <family val="1"/>
    </font>
    <font>
      <sz val="11"/>
      <name val="ＭＳ Ｐ明朝"/>
      <family val="1"/>
      <charset val="128"/>
    </font>
    <font>
      <b/>
      <sz val="9"/>
      <color indexed="81"/>
      <name val="MS P ゴシック"/>
      <family val="3"/>
      <charset val="128"/>
    </font>
    <font>
      <sz val="11"/>
      <color theme="1"/>
      <name val="宋体"/>
      <family val="3"/>
      <charset val="134"/>
    </font>
    <font>
      <sz val="12"/>
      <color rgb="FFFF0000"/>
      <name val="ＭＳ Ｐゴシック"/>
      <family val="3"/>
      <charset val="128"/>
      <scheme val="minor"/>
    </font>
    <font>
      <sz val="9"/>
      <color rgb="FFFF0000"/>
      <name val="宋体"/>
      <family val="3"/>
      <charset val="134"/>
    </font>
    <font>
      <b/>
      <sz val="12"/>
      <color theme="1"/>
      <name val="宋体"/>
      <family val="3"/>
      <charset val="134"/>
    </font>
    <font>
      <b/>
      <sz val="10"/>
      <color theme="1"/>
      <name val="宋体"/>
      <family val="3"/>
      <charset val="134"/>
    </font>
    <font>
      <b/>
      <sz val="9"/>
      <name val="宋体"/>
      <family val="3"/>
      <charset val="134"/>
    </font>
    <font>
      <sz val="9"/>
      <color theme="1"/>
      <name val="宋体"/>
      <family val="3"/>
      <charset val="134"/>
    </font>
    <font>
      <sz val="11"/>
      <name val="ＭＳ Ｐゴシック"/>
      <family val="3"/>
      <charset val="128"/>
    </font>
    <font>
      <sz val="12"/>
      <color rgb="FFFF0000"/>
      <name val="Microsoft YaHei"/>
      <family val="2"/>
      <charset val="134"/>
    </font>
    <font>
      <sz val="11"/>
      <color rgb="FFFF0000"/>
      <name val="MS PGothic"/>
      <family val="2"/>
      <charset val="128"/>
    </font>
    <font>
      <sz val="11"/>
      <color rgb="FFFF0000"/>
      <name val="Microsoft YaHei"/>
      <family val="2"/>
      <charset val="134"/>
    </font>
    <font>
      <sz val="10"/>
      <color rgb="FFFF0000"/>
      <name val="MS PGothic"/>
      <family val="2"/>
      <charset val="128"/>
    </font>
    <font>
      <sz val="10"/>
      <color theme="1"/>
      <name val="ＭＳ Ｐゴシック"/>
      <family val="2"/>
      <scheme val="minor"/>
    </font>
    <font>
      <sz val="10"/>
      <color theme="1"/>
      <name val="MS Mincho"/>
      <family val="1"/>
      <charset val="128"/>
    </font>
    <font>
      <sz val="10"/>
      <color rgb="FFFF0000"/>
      <name val="ＭＳ Ｐゴシック"/>
      <family val="2"/>
      <scheme val="minor"/>
    </font>
    <font>
      <sz val="8"/>
      <color rgb="FFFF0000"/>
      <name val="MS PGothic"/>
      <family val="2"/>
      <charset val="128"/>
    </font>
    <font>
      <sz val="8"/>
      <color rgb="FFFF0000"/>
      <name val="Microsoft YaHei"/>
      <family val="2"/>
      <charset val="134"/>
    </font>
    <font>
      <sz val="11"/>
      <color rgb="FFFF0000"/>
      <name val="宋体"/>
      <family val="2"/>
      <charset val="134"/>
    </font>
    <font>
      <u/>
      <sz val="11"/>
      <color theme="10"/>
      <name val="ＭＳ Ｐゴシック"/>
      <family val="2"/>
      <scheme val="minor"/>
    </font>
    <font>
      <sz val="11"/>
      <name val="微软雅黑"/>
      <family val="2"/>
      <charset val="134"/>
    </font>
    <font>
      <sz val="12"/>
      <name val="ＭＳ Ｐゴシック"/>
      <family val="3"/>
      <charset val="128"/>
    </font>
    <font>
      <sz val="12"/>
      <name val="ＭＳ Ｐ明朝"/>
      <family val="1"/>
      <charset val="128"/>
    </font>
    <font>
      <sz val="6"/>
      <name val="ＭＳ Ｐゴシック"/>
      <family val="3"/>
      <charset val="128"/>
    </font>
    <font>
      <sz val="10"/>
      <name val="ＭＳ Ｐ明朝"/>
      <family val="1"/>
      <charset val="128"/>
    </font>
    <font>
      <b/>
      <sz val="18"/>
      <name val="ＭＳ Ｐ明朝"/>
      <family val="1"/>
      <charset val="128"/>
    </font>
    <font>
      <b/>
      <sz val="10"/>
      <name val="ＭＳ Ｐゴシック"/>
      <family val="3"/>
      <charset val="128"/>
      <scheme val="minor"/>
    </font>
    <font>
      <b/>
      <sz val="20"/>
      <name val="ＭＳ Ｐ明朝"/>
      <family val="1"/>
      <charset val="128"/>
    </font>
    <font>
      <sz val="10"/>
      <name val="ＭＳ Ｐゴシック"/>
      <family val="3"/>
      <charset val="128"/>
      <scheme val="minor"/>
    </font>
    <font>
      <sz val="9"/>
      <name val="ＭＳ Ｐ明朝"/>
      <family val="1"/>
      <charset val="128"/>
    </font>
    <font>
      <sz val="9"/>
      <name val="Arial Narrow"/>
      <family val="2"/>
    </font>
    <font>
      <sz val="8"/>
      <name val="ＭＳ Ｐ明朝"/>
      <family val="1"/>
      <charset val="128"/>
    </font>
    <font>
      <sz val="14"/>
      <name val="ＭＳ Ｐ明朝"/>
      <family val="1"/>
      <charset val="128"/>
    </font>
    <font>
      <sz val="12"/>
      <name val="Arial Narrow"/>
      <family val="2"/>
    </font>
    <font>
      <sz val="10"/>
      <name val="Arial Narrow"/>
      <family val="2"/>
    </font>
    <font>
      <sz val="10"/>
      <name val="ＭＳ Ｐゴシック"/>
      <family val="3"/>
      <charset val="128"/>
    </font>
    <font>
      <sz val="14"/>
      <name val="ＭＳ Ｐゴシック"/>
      <family val="3"/>
      <charset val="128"/>
    </font>
    <font>
      <sz val="8"/>
      <name val="Arial Narrow"/>
      <family val="2"/>
    </font>
    <font>
      <sz val="9"/>
      <name val="ＭＳ Ｐゴシック"/>
      <family val="3"/>
      <charset val="128"/>
    </font>
    <font>
      <sz val="6"/>
      <name val="Arial Narrow"/>
      <family val="2"/>
    </font>
    <font>
      <sz val="10"/>
      <name val="Century"/>
      <family val="1"/>
    </font>
    <font>
      <b/>
      <sz val="9"/>
      <color indexed="81"/>
      <name val="ＭＳ Ｐゴシック"/>
      <family val="2"/>
    </font>
    <font>
      <sz val="9"/>
      <color indexed="81"/>
      <name val="ＭＳ Ｐゴシック"/>
      <family val="2"/>
    </font>
    <font>
      <sz val="9"/>
      <color indexed="81"/>
      <name val="SimSun-ExtB"/>
      <family val="3"/>
      <charset val="134"/>
    </font>
    <font>
      <b/>
      <sz val="11"/>
      <name val="ＭＳ Ｐゴシック"/>
      <family val="3"/>
      <charset val="128"/>
    </font>
    <font>
      <sz val="7"/>
      <name val="Arial Narrow"/>
      <family val="2"/>
    </font>
    <font>
      <sz val="10"/>
      <name val="ＭＳ Ｐゴシック"/>
      <family val="3"/>
      <charset val="128"/>
      <scheme val="major"/>
    </font>
    <font>
      <sz val="11"/>
      <name val="ＭＳ Ｐゴシック"/>
      <family val="3"/>
      <charset val="128"/>
      <scheme val="major"/>
    </font>
    <font>
      <u/>
      <sz val="9"/>
      <name val="Arial Narrow"/>
      <family val="2"/>
    </font>
    <font>
      <sz val="11"/>
      <color theme="0"/>
      <name val="ＭＳ Ｐ明朝"/>
      <family val="1"/>
      <charset val="128"/>
    </font>
    <font>
      <sz val="11"/>
      <color theme="0" tint="-0.34998626667073579"/>
      <name val="ＭＳ Ｐ明朝"/>
      <family val="1"/>
      <charset val="128"/>
    </font>
    <font>
      <sz val="11"/>
      <color theme="0" tint="-0.34998626667073579"/>
      <name val="ＭＳ Ｐゴシック"/>
      <family val="3"/>
      <charset val="128"/>
      <scheme val="major"/>
    </font>
    <font>
      <sz val="10.5"/>
      <color theme="0" tint="-0.34998626667073579"/>
      <name val="游明朝"/>
      <family val="1"/>
      <charset val="128"/>
    </font>
    <font>
      <sz val="10"/>
      <color theme="0" tint="-0.34998626667073579"/>
      <name val="ＭＳ Ｐ明朝"/>
      <family val="1"/>
      <charset val="128"/>
    </font>
    <font>
      <sz val="10.5"/>
      <name val="游明朝"/>
      <family val="1"/>
      <charset val="128"/>
    </font>
    <font>
      <sz val="14"/>
      <name val="ＭＳ Ｐゴシック"/>
      <family val="3"/>
    </font>
    <font>
      <b/>
      <sz val="12"/>
      <name val="ＭＳ Ｐ明朝"/>
      <family val="1"/>
      <charset val="128"/>
    </font>
    <font>
      <b/>
      <sz val="10"/>
      <name val="ＭＳ Ｐ明朝"/>
      <family val="1"/>
      <charset val="128"/>
    </font>
    <font>
      <b/>
      <sz val="10"/>
      <name val="ＭＳ Ｐゴシック"/>
      <family val="3"/>
      <charset val="128"/>
    </font>
    <font>
      <sz val="11"/>
      <color theme="1"/>
      <name val="ＭＳ Ｐ明朝"/>
      <family val="1"/>
      <charset val="128"/>
    </font>
    <font>
      <sz val="9"/>
      <color theme="1"/>
      <name val="Arial Narrow"/>
      <family val="2"/>
    </font>
    <font>
      <sz val="11"/>
      <color theme="1"/>
      <name val="ＭＳ Ｐゴシック"/>
      <family val="3"/>
      <charset val="128"/>
    </font>
    <font>
      <sz val="10"/>
      <color theme="1"/>
      <name val="ＭＳ Ｐ明朝"/>
      <family val="1"/>
      <charset val="128"/>
    </font>
    <font>
      <sz val="12"/>
      <color theme="1"/>
      <name val="ＭＳ Ｐ明朝"/>
      <family val="1"/>
      <charset val="128"/>
    </font>
    <font>
      <sz val="7"/>
      <color theme="1"/>
      <name val="Arial Narrow"/>
      <family val="2"/>
    </font>
    <font>
      <sz val="9"/>
      <color indexed="8"/>
      <name val="Arial Narrow"/>
      <family val="2"/>
    </font>
    <font>
      <sz val="9"/>
      <color theme="1"/>
      <name val="ＭＳ Ｐ明朝"/>
      <family val="1"/>
      <charset val="128"/>
    </font>
    <font>
      <sz val="8"/>
      <color theme="1"/>
      <name val="Arial Narrow"/>
      <family val="2"/>
    </font>
    <font>
      <sz val="9"/>
      <color theme="1"/>
      <name val="ＭＳ Ｐゴシック"/>
      <family val="3"/>
      <charset val="128"/>
    </font>
    <font>
      <b/>
      <sz val="12"/>
      <color theme="1"/>
      <name val="ＭＳ Ｐ明朝"/>
      <family val="1"/>
      <charset val="128"/>
    </font>
    <font>
      <b/>
      <sz val="10"/>
      <color theme="1"/>
      <name val="ＭＳ Ｐ明朝"/>
      <family val="1"/>
      <charset val="128"/>
    </font>
    <font>
      <b/>
      <sz val="9.5"/>
      <color theme="1"/>
      <name val="ＭＳ Ｐ明朝"/>
      <family val="1"/>
      <charset val="128"/>
    </font>
    <font>
      <sz val="14"/>
      <color theme="1"/>
      <name val="ＭＳ Ｐゴシック"/>
      <family val="3"/>
      <charset val="128"/>
    </font>
    <font>
      <sz val="10"/>
      <color theme="1"/>
      <name val="ＭＳ Ｐゴシック"/>
      <family val="3"/>
      <charset val="128"/>
    </font>
    <font>
      <sz val="8"/>
      <name val="ＭＳ Ｐ明朝"/>
      <family val="2"/>
      <charset val="128"/>
    </font>
    <font>
      <sz val="8"/>
      <name val="ＭＳ Ｐ明朝"/>
      <family val="3"/>
      <charset val="128"/>
    </font>
    <font>
      <sz val="8"/>
      <color rgb="FF000000"/>
      <name val="ＭＳ Ｐ明朝"/>
      <family val="3"/>
      <charset val="128"/>
    </font>
    <font>
      <sz val="8"/>
      <color rgb="FF000000"/>
      <name val="Arial Narrow"/>
      <family val="2"/>
    </font>
    <font>
      <sz val="11"/>
      <color theme="1"/>
      <name val="ＭＳ Ｐゴシック"/>
      <family val="2"/>
      <charset val="128"/>
      <scheme val="minor"/>
    </font>
    <font>
      <sz val="10"/>
      <color theme="1"/>
      <name val="微软雅黑"/>
      <family val="2"/>
      <charset val="134"/>
    </font>
    <font>
      <sz val="8"/>
      <color theme="1"/>
      <name val="宋体"/>
      <family val="3"/>
      <charset val="134"/>
    </font>
    <font>
      <b/>
      <sz val="8"/>
      <color indexed="10"/>
      <name val="宋体"/>
      <family val="3"/>
      <charset val="134"/>
    </font>
    <font>
      <sz val="8"/>
      <color indexed="8"/>
      <name val="宋体"/>
      <family val="3"/>
      <charset val="134"/>
    </font>
    <font>
      <sz val="8"/>
      <name val="宋体"/>
      <family val="3"/>
      <charset val="134"/>
    </font>
    <font>
      <b/>
      <sz val="8"/>
      <color rgb="FFFF0000"/>
      <name val="宋体"/>
      <family val="3"/>
      <charset val="134"/>
    </font>
    <font>
      <u/>
      <sz val="8"/>
      <name val="宋体"/>
      <family val="3"/>
      <charset val="134"/>
    </font>
    <font>
      <sz val="11"/>
      <color indexed="8"/>
      <name val="ＭＳ Ｐゴシック"/>
      <family val="3"/>
      <charset val="128"/>
    </font>
    <font>
      <sz val="10"/>
      <color indexed="8"/>
      <name val="ＭＳ Ｐ明朝"/>
      <family val="1"/>
      <charset val="128"/>
    </font>
    <font>
      <sz val="11"/>
      <color indexed="8"/>
      <name val="ＭＳ Ｐ明朝"/>
      <family val="1"/>
      <charset val="128"/>
    </font>
    <font>
      <sz val="12"/>
      <color indexed="8"/>
      <name val="ＭＳ Ｐ明朝"/>
      <family val="1"/>
      <charset val="128"/>
    </font>
    <font>
      <sz val="14"/>
      <color indexed="8"/>
      <name val="ＭＳ Ｐゴシック"/>
      <family val="3"/>
      <charset val="128"/>
    </font>
    <font>
      <sz val="8"/>
      <color indexed="8"/>
      <name val="Arial Narrow"/>
      <family val="2"/>
    </font>
    <font>
      <sz val="8"/>
      <color indexed="8"/>
      <name val="ＭＳ Ｐ明朝"/>
      <family val="1"/>
      <charset val="128"/>
    </font>
    <font>
      <strike/>
      <sz val="11"/>
      <name val="ＭＳ Ｐ明朝"/>
      <family val="1"/>
      <charset val="128"/>
    </font>
    <font>
      <sz val="11"/>
      <color rgb="FFFF0000"/>
      <name val="ＭＳ Ｐゴシック"/>
      <family val="3"/>
      <charset val="128"/>
    </font>
    <font>
      <sz val="9"/>
      <color rgb="FFFF0000"/>
      <name val="Arial Narrow"/>
      <family val="2"/>
    </font>
    <font>
      <strike/>
      <sz val="9"/>
      <color theme="1"/>
      <name val="Arial Narrow"/>
      <family val="2"/>
    </font>
    <font>
      <sz val="11"/>
      <color theme="1"/>
      <name val="Arial Narrow"/>
      <family val="2"/>
    </font>
    <font>
      <sz val="14"/>
      <color theme="1"/>
      <name val="ＭＳ Ｐ明朝"/>
      <family val="1"/>
      <charset val="128"/>
    </font>
    <font>
      <sz val="10"/>
      <color theme="1"/>
      <name val="Arial Narrow"/>
      <family val="2"/>
    </font>
    <font>
      <sz val="11"/>
      <name val="ＭＳ Ｐゴシック"/>
      <family val="2"/>
      <charset val="128"/>
      <scheme val="minor"/>
    </font>
    <font>
      <sz val="12"/>
      <color theme="1"/>
      <name val="ＭＳ Ｐゴシック"/>
      <family val="2"/>
      <charset val="128"/>
      <scheme val="major"/>
    </font>
    <font>
      <sz val="12"/>
      <color theme="1"/>
      <name val="ＭＳ Ｐゴシック"/>
      <family val="2"/>
      <scheme val="major"/>
    </font>
    <font>
      <sz val="12"/>
      <color theme="1"/>
      <name val="ＭＳ Ｐゴシック"/>
      <family val="2"/>
      <charset val="128"/>
      <scheme val="minor"/>
    </font>
    <font>
      <sz val="12"/>
      <color theme="1"/>
      <name val="ＭＳ Ｐゴシック"/>
      <family val="2"/>
      <scheme val="minor"/>
    </font>
    <font>
      <sz val="9"/>
      <color indexed="81"/>
      <name val="MS P ゴシック"/>
      <family val="3"/>
      <charset val="128"/>
    </font>
    <font>
      <sz val="12"/>
      <color indexed="8"/>
      <name val="MS Mincho"/>
      <family val="3"/>
    </font>
    <font>
      <sz val="8"/>
      <color theme="1"/>
      <name val="MS Mincho"/>
      <family val="3"/>
    </font>
    <font>
      <sz val="10"/>
      <name val="宋体"/>
      <family val="1"/>
      <charset val="134"/>
    </font>
    <font>
      <sz val="10"/>
      <color theme="1"/>
      <name val="新宋体"/>
      <family val="3"/>
    </font>
    <font>
      <sz val="12"/>
      <color theme="1"/>
      <name val="ＭＳ Ｐゴシック"/>
      <family val="3"/>
      <charset val="128"/>
    </font>
    <font>
      <sz val="16"/>
      <color theme="1"/>
      <name val="MS Gothic"/>
      <family val="3"/>
      <charset val="128"/>
    </font>
    <font>
      <sz val="22"/>
      <color theme="1"/>
      <name val="微软雅黑"/>
      <family val="2"/>
      <charset val="134"/>
    </font>
    <font>
      <sz val="12"/>
      <color theme="1"/>
      <name val="微软雅黑"/>
      <family val="2"/>
      <charset val="134"/>
    </font>
    <font>
      <b/>
      <sz val="12"/>
      <color theme="1"/>
      <name val="微软雅黑"/>
      <family val="2"/>
      <charset val="134"/>
    </font>
    <font>
      <b/>
      <sz val="10"/>
      <color theme="1"/>
      <name val="微软雅黑"/>
      <family val="2"/>
      <charset val="134"/>
    </font>
    <font>
      <b/>
      <sz val="6"/>
      <color theme="1"/>
      <name val="微软雅黑"/>
      <family val="2"/>
      <charset val="134"/>
    </font>
    <font>
      <sz val="9"/>
      <color theme="1"/>
      <name val="微软雅黑"/>
      <family val="2"/>
      <charset val="134"/>
    </font>
    <font>
      <sz val="16"/>
      <color theme="1"/>
      <name val="微软雅黑"/>
      <family val="2"/>
      <charset val="134"/>
    </font>
    <font>
      <sz val="9"/>
      <color theme="1"/>
      <name val="HGGothicE"/>
      <family val="3"/>
      <charset val="128"/>
    </font>
    <font>
      <sz val="8"/>
      <color theme="1"/>
      <name val="微软雅黑"/>
      <family val="2"/>
      <charset val="134"/>
    </font>
    <font>
      <sz val="10"/>
      <color rgb="FF000000"/>
      <name val="Times New Roman"/>
      <family val="1"/>
    </font>
    <font>
      <sz val="6"/>
      <name val="HGGothicE"/>
      <family val="3"/>
      <charset val="128"/>
    </font>
    <font>
      <sz val="20"/>
      <color theme="1"/>
      <name val="ＭＳ 明朝"/>
      <family val="3"/>
      <charset val="128"/>
    </font>
    <font>
      <sz val="20"/>
      <color theme="1"/>
      <name val="ＭＳ Ｐゴシック"/>
      <family val="3"/>
      <charset val="134"/>
      <scheme val="major"/>
    </font>
    <font>
      <sz val="9"/>
      <name val="ＭＳ Ｐゴシック"/>
      <family val="3"/>
      <charset val="134"/>
      <scheme val="minor"/>
    </font>
    <font>
      <sz val="26"/>
      <color theme="1"/>
      <name val="ＭＳ 明朝"/>
      <family val="1"/>
      <charset val="128"/>
    </font>
    <font>
      <sz val="14"/>
      <name val="MS Mincho"/>
      <family val="3"/>
      <charset val="128"/>
    </font>
    <font>
      <sz val="14"/>
      <name val="MS PMincho"/>
      <family val="1"/>
      <charset val="128"/>
    </font>
    <font>
      <sz val="11"/>
      <color theme="1"/>
      <name val="ＭＳ Ｐゴシック"/>
      <family val="3"/>
      <charset val="134"/>
      <scheme val="minor"/>
    </font>
    <font>
      <b/>
      <sz val="11"/>
      <color theme="1"/>
      <name val="ＭＳ Ｐゴシック"/>
      <family val="3"/>
      <charset val="134"/>
      <scheme val="minor"/>
    </font>
    <font>
      <b/>
      <sz val="10"/>
      <color theme="1"/>
      <name val="ＭＳ Ｐゴシック"/>
      <family val="2"/>
      <scheme val="minor"/>
    </font>
    <font>
      <sz val="11"/>
      <color theme="1"/>
      <name val="Century"/>
      <family val="1"/>
    </font>
    <font>
      <sz val="9"/>
      <color theme="1"/>
      <name val="Century"/>
      <family val="1"/>
    </font>
    <font>
      <sz val="7"/>
      <color theme="1"/>
      <name val="Century"/>
      <family val="1"/>
    </font>
    <font>
      <sz val="7"/>
      <color theme="1"/>
      <name val="MS Mincho"/>
      <family val="3"/>
    </font>
    <font>
      <sz val="9"/>
      <color theme="1"/>
      <name val="微软雅黑"/>
      <family val="1"/>
      <charset val="134"/>
    </font>
    <font>
      <sz val="26"/>
      <color theme="1"/>
      <name val="ＭＳ 明朝"/>
      <family val="3"/>
      <charset val="128"/>
    </font>
    <font>
      <b/>
      <sz val="12"/>
      <color theme="1"/>
      <name val="Century"/>
      <family val="1"/>
    </font>
    <font>
      <sz val="10"/>
      <color theme="1"/>
      <name val="Century"/>
      <family val="1"/>
    </font>
    <font>
      <sz val="10"/>
      <color theme="1"/>
      <name val="ＭＳ Ｐゴシック"/>
      <family val="2"/>
    </font>
    <font>
      <sz val="22"/>
      <color theme="1"/>
      <name val="ＭＳ 明朝"/>
      <family val="3"/>
      <charset val="128"/>
    </font>
    <font>
      <b/>
      <sz val="12"/>
      <color theme="1"/>
      <name val="Nirmala UI"/>
      <family val="1"/>
    </font>
    <font>
      <b/>
      <sz val="12"/>
      <color theme="1"/>
      <name val="ＭＳ 明朝"/>
      <family val="1"/>
      <charset val="128"/>
    </font>
    <font>
      <sz val="10"/>
      <color theme="1"/>
      <name val="Nirmala UI"/>
      <family val="1"/>
    </font>
    <font>
      <sz val="10"/>
      <color theme="1"/>
      <name val="微软雅黑"/>
      <family val="1"/>
      <charset val="134"/>
    </font>
    <font>
      <b/>
      <sz val="12"/>
      <color theme="1"/>
      <name val="Times New Roman"/>
      <family val="1"/>
    </font>
    <font>
      <sz val="12"/>
      <color theme="1"/>
      <name val="Times New Roman"/>
      <family val="1"/>
      <charset val="134"/>
    </font>
    <font>
      <sz val="12"/>
      <color theme="1"/>
      <name val="微软雅黑"/>
      <family val="1"/>
      <charset val="134"/>
    </font>
    <font>
      <sz val="12"/>
      <color theme="1"/>
      <name val="Times New Roman"/>
      <family val="1"/>
    </font>
    <font>
      <b/>
      <sz val="8"/>
      <name val="Century"/>
      <family val="1"/>
    </font>
    <font>
      <sz val="18"/>
      <name val="MS Mincho"/>
      <family val="3"/>
      <charset val="128"/>
    </font>
    <font>
      <sz val="11"/>
      <color theme="1"/>
      <name val="MS PMincho"/>
      <family val="1"/>
    </font>
    <font>
      <sz val="10"/>
      <color theme="1"/>
      <name val="ＭＳ Ｐゴシック"/>
      <family val="3"/>
      <charset val="134"/>
      <scheme val="minor"/>
    </font>
    <font>
      <sz val="10"/>
      <name val="ＭＳ Ｐゴシック"/>
      <family val="2"/>
      <scheme val="minor"/>
    </font>
    <font>
      <sz val="9"/>
      <color theme="1"/>
      <name val="ＭＳ Ｐ明朝"/>
      <family val="1"/>
      <charset val="128"/>
    </font>
    <font>
      <sz val="11"/>
      <color theme="1"/>
      <name val="ＭＳ Ｐ明朝"/>
      <family val="1"/>
      <charset val="128"/>
    </font>
    <font>
      <sz val="6"/>
      <name val="ＭＳ Ｐゴシック"/>
      <family val="2"/>
      <charset val="128"/>
      <scheme val="minor"/>
    </font>
    <font>
      <sz val="14"/>
      <name val="ＭＳ Ｐゴシック"/>
      <family val="2"/>
      <charset val="128"/>
    </font>
    <font>
      <sz val="14"/>
      <name val="ＭＳ Ｐゴシック"/>
      <family val="2"/>
    </font>
    <font>
      <sz val="7.5"/>
      <name val="Yu Gothic"/>
      <family val="2"/>
      <charset val="128"/>
    </font>
    <font>
      <sz val="10"/>
      <name val="ＭＳ Ｐゴシック"/>
      <family val="2"/>
      <charset val="128"/>
      <scheme val="minor"/>
    </font>
    <font>
      <sz val="11"/>
      <name val="MS Mincho"/>
      <family val="3"/>
      <charset val="128"/>
    </font>
    <font>
      <sz val="8"/>
      <name val="ＭＳ Ｐゴシック"/>
      <family val="3"/>
      <charset val="128"/>
    </font>
    <font>
      <strike/>
      <sz val="11"/>
      <name val="ＭＳ Ｐゴシック"/>
      <family val="3"/>
      <charset val="128"/>
    </font>
    <font>
      <strike/>
      <sz val="12"/>
      <name val="ＭＳ Ｐゴシック"/>
      <family val="3"/>
      <charset val="128"/>
    </font>
    <font>
      <strike/>
      <sz val="8"/>
      <name val="ＭＳ Ｐゴシック"/>
      <family val="3"/>
      <charset val="128"/>
    </font>
    <font>
      <sz val="10.8"/>
      <color theme="1"/>
      <name val="ＭＳ Ｐ明朝"/>
      <family val="1"/>
      <charset val="128"/>
    </font>
    <font>
      <sz val="14"/>
      <color theme="1"/>
      <name val="ＭＳ Ｐゴシック"/>
      <family val="2"/>
      <charset val="128"/>
    </font>
    <font>
      <sz val="16"/>
      <name val="MS Mincho"/>
      <family val="3"/>
      <charset val="128"/>
    </font>
    <font>
      <b/>
      <sz val="11"/>
      <color theme="1"/>
      <name val="MS Mincho"/>
      <family val="3"/>
      <charset val="128"/>
    </font>
    <font>
      <sz val="14"/>
      <color theme="1"/>
      <name val="Times New Roman"/>
      <family val="1"/>
    </font>
    <font>
      <sz val="11"/>
      <color theme="1"/>
      <name val="Times New Roman"/>
      <family val="1"/>
    </font>
    <font>
      <sz val="10"/>
      <color theme="1"/>
      <name val="Times New Roman"/>
      <family val="1"/>
    </font>
    <font>
      <sz val="6"/>
      <color theme="1"/>
      <name val="Times New Roman"/>
      <family val="1"/>
    </font>
    <font>
      <sz val="7"/>
      <color theme="1"/>
      <name val="Times New Roman"/>
      <family val="1"/>
    </font>
    <font>
      <sz val="11"/>
      <name val="MS Mincho"/>
      <family val="1"/>
      <charset val="128"/>
    </font>
    <font>
      <b/>
      <sz val="11"/>
      <color theme="1"/>
      <name val="Times New Roman"/>
      <family val="1"/>
    </font>
    <font>
      <b/>
      <sz val="10"/>
      <color rgb="FFFF0000"/>
      <name val="MS Mincho"/>
      <family val="3"/>
      <charset val="128"/>
    </font>
    <font>
      <b/>
      <sz val="6"/>
      <color rgb="FFFF0000"/>
      <name val="MS Mincho"/>
      <family val="3"/>
      <charset val="128"/>
    </font>
    <font>
      <sz val="12"/>
      <color theme="1"/>
      <name val="新宋体"/>
      <family val="3"/>
      <charset val="134"/>
    </font>
    <font>
      <b/>
      <sz val="10"/>
      <color rgb="FF000000"/>
      <name val="ＭＳ Ｐ明朝"/>
      <family val="1"/>
      <charset val="128"/>
    </font>
    <font>
      <sz val="10"/>
      <color rgb="FF000000"/>
      <name val="ＭＳ Ｐ明朝"/>
      <family val="1"/>
      <charset val="128"/>
    </font>
    <font>
      <b/>
      <sz val="7.5"/>
      <name val="ＭＳ Ｐ明朝"/>
      <family val="1"/>
      <charset val="128"/>
    </font>
    <font>
      <sz val="7.5"/>
      <color rgb="FF000000"/>
      <name val="ＭＳ Ｐ明朝"/>
      <family val="1"/>
      <charset val="128"/>
    </font>
    <font>
      <sz val="7.5"/>
      <name val="ＭＳ Ｐ明朝"/>
      <family val="1"/>
      <charset val="128"/>
    </font>
    <font>
      <sz val="6"/>
      <name val="ＭＳ Ｐ明朝"/>
      <family val="1"/>
      <charset val="128"/>
    </font>
    <font>
      <u/>
      <sz val="10"/>
      <color rgb="FF000000"/>
      <name val="ＭＳ Ｐ明朝"/>
      <family val="1"/>
      <charset val="128"/>
    </font>
    <font>
      <sz val="11"/>
      <color rgb="FF000000"/>
      <name val="ＭＳ Ｐ明朝"/>
      <family val="1"/>
      <charset val="128"/>
    </font>
    <font>
      <sz val="10"/>
      <color theme="0"/>
      <name val="ＭＳ Ｐ明朝"/>
      <family val="1"/>
      <charset val="128"/>
    </font>
    <font>
      <sz val="7.5"/>
      <name val="宋体"/>
      <family val="2"/>
      <charset val="134"/>
    </font>
    <font>
      <sz val="16"/>
      <color theme="1"/>
      <name val="ＭＳ Ｐ明朝"/>
      <family val="1"/>
      <charset val="128"/>
    </font>
    <font>
      <sz val="18"/>
      <color theme="1"/>
      <name val="ＭＳ Ｐゴシック"/>
      <family val="3"/>
      <charset val="128"/>
    </font>
    <font>
      <b/>
      <sz val="10"/>
      <color theme="1"/>
      <name val="Arial Narrow"/>
      <family val="2"/>
    </font>
    <font>
      <sz val="6"/>
      <color theme="1"/>
      <name val="Arial Narrow"/>
      <family val="2"/>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b/>
      <sz val="9"/>
      <color theme="1"/>
      <name val="Arial Narrow"/>
      <family val="2"/>
    </font>
    <font>
      <sz val="11"/>
      <color theme="0"/>
      <name val="ＭＳ Ｐゴシック"/>
      <family val="3"/>
      <charset val="128"/>
    </font>
    <font>
      <sz val="10"/>
      <color theme="0"/>
      <name val="ＭＳ Ｐゴシック"/>
      <family val="3"/>
      <charset val="128"/>
    </font>
    <font>
      <b/>
      <sz val="9"/>
      <color indexed="81"/>
      <name val="Microsoft YaHei"/>
      <family val="2"/>
      <charset val="134"/>
    </font>
    <font>
      <sz val="11"/>
      <color theme="1"/>
      <name val="ＭＳ Ｐゴシック"/>
      <family val="2"/>
      <charset val="128"/>
    </font>
    <font>
      <b/>
      <sz val="11"/>
      <color theme="1"/>
      <name val="ＭＳ Ｐゴシック"/>
      <family val="2"/>
    </font>
    <font>
      <b/>
      <sz val="11"/>
      <color theme="1"/>
      <name val="ＭＳ Ｐゴシック"/>
      <family val="3"/>
      <charset val="128"/>
    </font>
    <font>
      <b/>
      <sz val="9"/>
      <color indexed="81"/>
      <name val="SimSun-ExtB"/>
      <family val="3"/>
      <charset val="134"/>
    </font>
    <font>
      <sz val="11"/>
      <color theme="1"/>
      <name val="ＭＳ Ｐゴシック"/>
      <family val="2"/>
      <scheme val="minor"/>
    </font>
    <font>
      <sz val="9"/>
      <color rgb="FFFFFFFF"/>
      <name val="ＭＳ Ｐ明朝"/>
      <family val="1"/>
      <charset val="128"/>
    </font>
    <font>
      <sz val="8"/>
      <color rgb="FFFFFFFF"/>
      <name val="ＭＳ Ｐ明朝"/>
      <family val="1"/>
      <charset val="128"/>
    </font>
    <font>
      <sz val="9"/>
      <color theme="1"/>
      <name val="游ゴシック"/>
      <family val="2"/>
      <charset val="128"/>
    </font>
    <font>
      <sz val="9"/>
      <color theme="1"/>
      <name val="Arial Narrow"/>
      <family val="3"/>
      <charset val="128"/>
    </font>
    <font>
      <b/>
      <sz val="10"/>
      <color rgb="FFED0000"/>
      <name val="ＭＳ Ｐゴシック"/>
      <family val="3"/>
      <charset val="128"/>
    </font>
    <font>
      <sz val="10"/>
      <color rgb="FFFF0000"/>
      <name val="微软雅黑"/>
      <family val="2"/>
      <charset val="134"/>
    </font>
    <font>
      <sz val="10"/>
      <color rgb="FF00B050"/>
      <name val="微软雅黑"/>
      <family val="2"/>
      <charset val="134"/>
    </font>
    <font>
      <sz val="9"/>
      <color rgb="FFFF0000"/>
      <name val="Times New Roman"/>
      <family val="1"/>
    </font>
    <font>
      <sz val="10"/>
      <color rgb="FFED0000"/>
      <name val="微软雅黑"/>
      <family val="2"/>
    </font>
    <font>
      <sz val="9"/>
      <color rgb="FFFF0000"/>
      <name val="微软雅黑"/>
      <family val="2"/>
      <charset val="134"/>
    </font>
    <font>
      <sz val="11"/>
      <color rgb="FFFF0000"/>
      <name val="微软雅黑"/>
      <family val="2"/>
      <charset val="134"/>
    </font>
    <font>
      <sz val="9"/>
      <color rgb="FFFF0000"/>
      <name val="微软雅黑"/>
      <family val="2"/>
    </font>
    <font>
      <sz val="11"/>
      <color rgb="FF00B050"/>
      <name val="微软雅黑"/>
      <family val="2"/>
      <charset val="134"/>
    </font>
    <font>
      <sz val="11"/>
      <color theme="1"/>
      <name val="Microsoft YaHei"/>
      <family val="2"/>
      <charset val="134"/>
    </font>
    <font>
      <sz val="11"/>
      <color theme="1"/>
      <name val="Microsoft YaHei"/>
      <family val="2"/>
    </font>
    <font>
      <sz val="10"/>
      <color theme="1"/>
      <name val="Microsoft YaHei"/>
      <family val="2"/>
      <charset val="134"/>
    </font>
    <font>
      <sz val="12"/>
      <color theme="1"/>
      <name val="Microsoft YaHei"/>
      <family val="2"/>
    </font>
    <font>
      <sz val="11"/>
      <color theme="0"/>
      <name val="Microsoft YaHei"/>
      <family val="2"/>
      <charset val="134"/>
    </font>
    <font>
      <sz val="11"/>
      <color theme="0"/>
      <name val="Microsoft YaHei"/>
      <family val="2"/>
    </font>
    <font>
      <b/>
      <sz val="9"/>
      <color theme="1"/>
      <name val="ＭＳ Ｐゴシック"/>
      <family val="2"/>
      <charset val="128"/>
    </font>
    <font>
      <sz val="9"/>
      <color theme="1"/>
      <name val="MS Mincho"/>
      <family val="1"/>
      <charset val="128"/>
    </font>
    <font>
      <sz val="11"/>
      <name val="ＭＳ 明朝"/>
      <family val="1"/>
      <charset val="128"/>
    </font>
    <font>
      <sz val="9"/>
      <color theme="1"/>
      <name val="ＭＳ 明朝"/>
      <family val="1"/>
      <charset val="128"/>
    </font>
    <font>
      <sz val="7"/>
      <color theme="1"/>
      <name val="MS Mincho"/>
      <family val="1"/>
      <charset val="128"/>
    </font>
    <font>
      <sz val="16"/>
      <color theme="1"/>
      <name val="Microsoft YaHei"/>
      <family val="2"/>
      <charset val="134"/>
    </font>
    <font>
      <sz val="10"/>
      <color theme="0"/>
      <name val="Alimama DaoLiTi"/>
      <family val="3"/>
      <charset val="134"/>
    </font>
    <font>
      <b/>
      <sz val="8"/>
      <color indexed="81"/>
      <name val="Microsoft YaHei"/>
      <family val="2"/>
      <charset val="134"/>
    </font>
    <font>
      <b/>
      <sz val="8"/>
      <color indexed="81"/>
      <name val="MS P ゴシック"/>
      <family val="3"/>
      <charset val="128"/>
    </font>
    <font>
      <sz val="9"/>
      <color theme="1"/>
      <name val="ＭＳ Ｐゴシック"/>
      <family val="2"/>
      <charset val="128"/>
    </font>
    <font>
      <sz val="6"/>
      <color theme="1"/>
      <name val="ＭＳ Ｐゴシック"/>
      <family val="3"/>
      <charset val="128"/>
    </font>
    <font>
      <sz val="14"/>
      <color theme="1"/>
      <name val="Microsoft YaHei"/>
      <family val="2"/>
      <charset val="134"/>
    </font>
    <font>
      <sz val="16"/>
      <color theme="1"/>
      <name val="ＭＳ Ｐゴシック"/>
      <family val="3"/>
      <charset val="128"/>
    </font>
    <font>
      <b/>
      <sz val="11"/>
      <color theme="1"/>
      <name val="Microsoft YaHei"/>
      <family val="3"/>
      <charset val="134"/>
    </font>
    <font>
      <sz val="8"/>
      <color rgb="FFFF0000"/>
      <name val="微软雅黑"/>
      <family val="2"/>
      <charset val="134"/>
    </font>
    <font>
      <sz val="8"/>
      <color rgb="FF00CC00"/>
      <name val="微软雅黑"/>
      <family val="2"/>
    </font>
    <font>
      <sz val="11"/>
      <color theme="1"/>
      <name val="Microsoft YaHei"/>
      <family val="3"/>
      <charset val="128"/>
    </font>
    <font>
      <sz val="10"/>
      <color rgb="FFFF0000"/>
      <name val="ＭＳ Ｐゴシック"/>
      <family val="3"/>
      <charset val="128"/>
    </font>
    <font>
      <b/>
      <sz val="22"/>
      <color theme="1"/>
      <name val="ＭＳ Ｐゴシック"/>
      <family val="3"/>
      <charset val="128"/>
    </font>
    <font>
      <sz val="11"/>
      <color rgb="FFFFFFFF"/>
      <name val="ＭＳ Ｐゴシック"/>
      <family val="3"/>
      <charset val="128"/>
    </font>
    <font>
      <b/>
      <sz val="11"/>
      <color rgb="FFFFFFFF"/>
      <name val="ＭＳ Ｐゴシック"/>
      <family val="3"/>
      <charset val="128"/>
    </font>
    <font>
      <sz val="11"/>
      <color rgb="FFFFFFFF"/>
      <name val="Microsoft YaHei"/>
      <family val="2"/>
    </font>
    <font>
      <sz val="8"/>
      <color rgb="FFFFFFFF"/>
      <name val="Aptos Narrow"/>
      <family val="2"/>
    </font>
    <font>
      <sz val="9"/>
      <color rgb="FFFFFFFF"/>
      <name val="Arial Narrow"/>
      <family val="2"/>
    </font>
    <font>
      <sz val="11"/>
      <color theme="1"/>
      <name val="ＭＳ Ｐゴシック"/>
      <family val="3"/>
      <charset val="128"/>
      <scheme val="minor"/>
    </font>
    <font>
      <sz val="9"/>
      <color theme="1"/>
      <name val="Times New Roman"/>
      <family val="1"/>
    </font>
    <font>
      <sz val="8"/>
      <color theme="1"/>
      <name val="新宋体"/>
      <family val="3"/>
      <charset val="134"/>
    </font>
    <font>
      <sz val="8"/>
      <color theme="1"/>
      <name val="新宋体"/>
      <family val="3"/>
    </font>
    <font>
      <sz val="8"/>
      <name val="ＭＳ Ｐゴシック"/>
      <family val="2"/>
      <charset val="128"/>
      <scheme val="minor"/>
    </font>
    <font>
      <sz val="9"/>
      <color rgb="FFFF0000"/>
      <name val="Microsoft YaHei"/>
      <family val="3"/>
      <charset val="134"/>
    </font>
    <font>
      <sz val="11"/>
      <color rgb="FF00B050"/>
      <name val="Microsoft YaHei"/>
      <family val="3"/>
      <charset val="134"/>
    </font>
    <font>
      <sz val="9"/>
      <color indexed="81"/>
      <name val="Microsoft YaHei"/>
      <family val="2"/>
      <charset val="134"/>
    </font>
    <font>
      <sz val="10"/>
      <color theme="1"/>
      <name val="ＭＳ Ｐゴシック"/>
      <family val="3"/>
      <charset val="128"/>
      <scheme val="major"/>
    </font>
    <font>
      <sz val="10"/>
      <color theme="1"/>
      <name val="ＭＳ Ｐゴシック"/>
      <family val="3"/>
      <charset val="128"/>
      <scheme val="minor"/>
    </font>
    <font>
      <sz val="8"/>
      <color theme="1"/>
      <name val="ＭＳ Ｐゴシック"/>
      <family val="2"/>
      <charset val="128"/>
    </font>
    <font>
      <b/>
      <sz val="11"/>
      <color rgb="FFFF0000"/>
      <name val="Microsoft YaHei"/>
      <family val="2"/>
      <charset val="134"/>
    </font>
    <font>
      <sz val="11"/>
      <name val="ＭＳ ゴシック"/>
      <family val="3"/>
      <charset val="128"/>
    </font>
    <font>
      <u/>
      <sz val="10"/>
      <name val="ＭＳ Ｐ明朝"/>
      <family val="1"/>
      <charset val="128"/>
    </font>
    <font>
      <u/>
      <sz val="9"/>
      <name val="ＭＳ Ｐ明朝"/>
      <family val="1"/>
      <charset val="128"/>
    </font>
    <font>
      <sz val="10"/>
      <name val="ＭＳ ゴシック"/>
      <family val="3"/>
      <charset val="128"/>
    </font>
    <font>
      <sz val="9"/>
      <name val="ＭＳ ゴシック"/>
      <family val="3"/>
      <charset val="128"/>
    </font>
    <font>
      <strike/>
      <sz val="10"/>
      <color rgb="FFFF0000"/>
      <name val="游ゴシック Light"/>
      <family val="3"/>
      <charset val="128"/>
    </font>
    <font>
      <strike/>
      <sz val="9"/>
      <color rgb="FFFF0000"/>
      <name val="游ゴシック Light"/>
      <family val="3"/>
      <charset val="128"/>
    </font>
  </fonts>
  <fills count="2">
    <fill>
      <patternFill patternType="none"/>
    </fill>
    <fill>
      <patternFill patternType="gray125"/>
    </fill>
  </fills>
  <borders count="121">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top style="dashed">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style="thin">
        <color indexed="64"/>
      </left>
      <right/>
      <top style="dashed">
        <color indexed="64"/>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dashed">
        <color indexed="64"/>
      </bottom>
      <diagonal/>
    </border>
    <border>
      <left/>
      <right/>
      <top/>
      <bottom style="thin">
        <color rgb="FFFF0000"/>
      </bottom>
      <diagonal/>
    </border>
    <border>
      <left/>
      <right/>
      <top style="thin">
        <color rgb="FFFF0000"/>
      </top>
      <bottom style="thin">
        <color theme="1"/>
      </bottom>
      <diagonal/>
    </border>
    <border>
      <left/>
      <right/>
      <top/>
      <bottom style="double">
        <color indexed="64"/>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style="dashed">
        <color indexed="64"/>
      </bottom>
      <diagonal/>
    </border>
    <border>
      <left style="dashed">
        <color indexed="64"/>
      </left>
      <right/>
      <top/>
      <bottom style="dashed">
        <color indexed="64"/>
      </bottom>
      <diagonal/>
    </border>
    <border>
      <left/>
      <right style="dashed">
        <color indexed="64"/>
      </right>
      <top style="dashed">
        <color indexed="64"/>
      </top>
      <bottom/>
      <diagonal/>
    </border>
    <border>
      <left style="dashed">
        <color indexed="64"/>
      </left>
      <right/>
      <top style="dashed">
        <color indexed="64"/>
      </top>
      <bottom/>
      <diagonal/>
    </border>
    <border>
      <left style="hair">
        <color auto="1"/>
      </left>
      <right style="hair">
        <color auto="1"/>
      </right>
      <top style="hair">
        <color auto="1"/>
      </top>
      <bottom/>
      <diagonal/>
    </border>
    <border>
      <left style="hair">
        <color auto="1"/>
      </left>
      <right style="hair">
        <color auto="1"/>
      </right>
      <top/>
      <bottom style="thin">
        <color auto="1"/>
      </bottom>
      <diagonal/>
    </border>
    <border>
      <left/>
      <right/>
      <top/>
      <bottom style="thin">
        <color theme="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dotted">
        <color indexed="64"/>
      </left>
      <right/>
      <top style="thin">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dotted">
        <color indexed="64"/>
      </left>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double">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indexed="64"/>
      </left>
      <right/>
      <top style="thin">
        <color indexed="64"/>
      </top>
      <bottom/>
      <diagonal/>
    </border>
    <border>
      <left style="dotted">
        <color indexed="64"/>
      </left>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dotted">
        <color indexed="64"/>
      </left>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double">
        <color indexed="64"/>
      </right>
      <top style="thin">
        <color indexed="64"/>
      </top>
      <bottom style="dotted">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style="dotted">
        <color indexed="64"/>
      </right>
      <top style="thin">
        <color indexed="64"/>
      </top>
      <bottom style="dotted">
        <color indexed="64"/>
      </bottom>
      <diagonal/>
    </border>
    <border>
      <left style="medium">
        <color indexed="64"/>
      </left>
      <right/>
      <top style="thin">
        <color indexed="64"/>
      </top>
      <bottom style="dotted">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dotted">
        <color indexed="64"/>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double">
        <color indexed="64"/>
      </right>
      <top/>
      <bottom style="thin">
        <color indexed="64"/>
      </bottom>
      <diagonal/>
    </border>
    <border>
      <left/>
      <right style="double">
        <color indexed="64"/>
      </right>
      <top style="dotted">
        <color indexed="64"/>
      </top>
      <bottom style="thin">
        <color indexed="64"/>
      </bottom>
      <diagonal/>
    </border>
    <border>
      <left/>
      <right style="double">
        <color indexed="64"/>
      </right>
      <top style="dotted">
        <color indexed="64"/>
      </top>
      <bottom style="dotted">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double">
        <color indexed="64"/>
      </right>
      <top style="thin">
        <color indexed="64"/>
      </top>
      <bottom/>
      <diagonal/>
    </border>
    <border>
      <left/>
      <right style="dotted">
        <color indexed="64"/>
      </right>
      <top style="thin">
        <color indexed="64"/>
      </top>
      <bottom style="medium">
        <color indexed="64"/>
      </bottom>
      <diagonal/>
    </border>
  </borders>
  <cellStyleXfs count="8">
    <xf numFmtId="0" fontId="0" fillId="0" borderId="0">
      <alignment vertical="center"/>
    </xf>
    <xf numFmtId="0" fontId="2" fillId="0" borderId="0"/>
    <xf numFmtId="0" fontId="84" fillId="0" borderId="0" applyNumberFormat="0" applyFill="0" applyBorder="0" applyAlignment="0" applyProtection="0">
      <alignment vertical="center"/>
    </xf>
    <xf numFmtId="0" fontId="73" fillId="0" borderId="0">
      <alignment vertical="center"/>
    </xf>
    <xf numFmtId="0" fontId="73" fillId="0" borderId="0">
      <alignment vertical="center"/>
    </xf>
    <xf numFmtId="0" fontId="186" fillId="0" borderId="0"/>
    <xf numFmtId="0" fontId="143" fillId="0" borderId="0">
      <alignment vertical="center"/>
    </xf>
    <xf numFmtId="176" fontId="271" fillId="0" borderId="0" applyFont="0" applyFill="0" applyBorder="0" applyAlignment="0" applyProtection="0">
      <alignment vertical="center"/>
    </xf>
  </cellStyleXfs>
  <cellXfs count="1991">
    <xf numFmtId="0" fontId="0" fillId="0" borderId="0" xfId="0">
      <alignment vertical="center"/>
    </xf>
    <xf numFmtId="49" fontId="0" fillId="0" borderId="0" xfId="0" applyNumberFormat="1" applyAlignment="1" applyProtection="1">
      <protection hidden="1"/>
    </xf>
    <xf numFmtId="0" fontId="0" fillId="0" borderId="0" xfId="0" applyAlignment="1" applyProtection="1">
      <protection hidden="1"/>
    </xf>
    <xf numFmtId="0" fontId="0" fillId="0" borderId="0" xfId="0" applyAlignment="1" applyProtection="1">
      <alignment horizontal="center"/>
      <protection hidden="1"/>
    </xf>
    <xf numFmtId="0" fontId="15" fillId="0" borderId="0" xfId="0" applyFont="1" applyAlignment="1" applyProtection="1">
      <protection hidden="1"/>
    </xf>
    <xf numFmtId="0" fontId="0" fillId="0" borderId="0" xfId="0" applyProtection="1">
      <alignment vertical="center"/>
      <protection hidden="1"/>
    </xf>
    <xf numFmtId="49" fontId="16" fillId="0" borderId="0" xfId="0" applyNumberFormat="1" applyFont="1" applyAlignment="1" applyProtection="1">
      <alignment horizontal="right"/>
      <protection hidden="1"/>
    </xf>
    <xf numFmtId="0" fontId="0" fillId="0" borderId="0" xfId="0" applyAlignment="1" applyProtection="1">
      <alignment horizontal="left"/>
      <protection hidden="1"/>
    </xf>
    <xf numFmtId="0" fontId="17" fillId="0" borderId="0" xfId="0" applyFont="1" applyAlignment="1" applyProtection="1">
      <protection hidden="1"/>
    </xf>
    <xf numFmtId="0" fontId="16" fillId="0" borderId="0" xfId="0" applyFont="1" applyAlignment="1" applyProtection="1">
      <protection hidden="1"/>
    </xf>
    <xf numFmtId="0" fontId="18" fillId="0" borderId="0" xfId="0" applyFont="1" applyProtection="1">
      <alignment vertical="center"/>
      <protection hidden="1"/>
    </xf>
    <xf numFmtId="0" fontId="19" fillId="0" borderId="0" xfId="0" applyFont="1" applyProtection="1">
      <alignment vertical="center"/>
      <protection hidden="1"/>
    </xf>
    <xf numFmtId="0" fontId="16" fillId="0" borderId="0" xfId="0" applyFont="1" applyProtection="1">
      <alignment vertical="center"/>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1" fillId="0" borderId="0" xfId="0" applyFont="1" applyProtection="1">
      <alignment vertical="center"/>
      <protection hidden="1"/>
    </xf>
    <xf numFmtId="0" fontId="22" fillId="0" borderId="0" xfId="0" applyFont="1" applyAlignment="1" applyProtection="1">
      <protection hidden="1"/>
    </xf>
    <xf numFmtId="0" fontId="15" fillId="0" borderId="0" xfId="0" applyFont="1" applyAlignment="1" applyProtection="1">
      <alignment vertical="top" wrapText="1" shrinkToFit="1"/>
      <protection hidden="1"/>
    </xf>
    <xf numFmtId="0" fontId="16" fillId="0" borderId="0" xfId="0" applyFont="1" applyAlignment="1" applyProtection="1">
      <alignment horizontal="left"/>
      <protection hidden="1"/>
    </xf>
    <xf numFmtId="0" fontId="17" fillId="0" borderId="0" xfId="0" applyFont="1" applyAlignment="1" applyProtection="1">
      <alignment horizontal="left" vertical="center"/>
      <protection hidden="1"/>
    </xf>
    <xf numFmtId="0" fontId="16" fillId="0" borderId="0" xfId="0" applyFont="1" applyAlignment="1" applyProtection="1">
      <alignment horizontal="right"/>
      <protection hidden="1"/>
    </xf>
    <xf numFmtId="0" fontId="18" fillId="0" borderId="0" xfId="0" applyFont="1" applyAlignment="1" applyProtection="1">
      <alignment horizontal="left" vertical="center"/>
      <protection hidden="1"/>
    </xf>
    <xf numFmtId="0" fontId="17" fillId="0" borderId="0" xfId="0" applyFont="1" applyProtection="1">
      <alignment vertical="center"/>
      <protection hidden="1"/>
    </xf>
    <xf numFmtId="0" fontId="18" fillId="0" borderId="0" xfId="0" applyFont="1" applyAlignment="1" applyProtection="1">
      <alignment horizontal="center" vertical="center"/>
      <protection hidden="1"/>
    </xf>
    <xf numFmtId="0" fontId="16" fillId="0" borderId="0" xfId="0" applyFont="1" applyAlignment="1" applyProtection="1">
      <alignment horizontal="center"/>
      <protection hidden="1"/>
    </xf>
    <xf numFmtId="0" fontId="18" fillId="0" borderId="0" xfId="0" applyFont="1" applyAlignment="1" applyProtection="1">
      <alignment horizontal="right" vertical="center"/>
      <protection hidden="1"/>
    </xf>
    <xf numFmtId="0" fontId="16" fillId="0" borderId="0" xfId="0" applyFont="1" applyAlignment="1" applyProtection="1">
      <alignment horizontal="right" vertical="center"/>
      <protection hidden="1"/>
    </xf>
    <xf numFmtId="0" fontId="7" fillId="0" borderId="0" xfId="0" applyFont="1" applyAlignment="1" applyProtection="1">
      <alignment vertical="top" wrapText="1"/>
      <protection hidden="1"/>
    </xf>
    <xf numFmtId="0" fontId="15" fillId="0" borderId="0" xfId="0" applyFont="1" applyAlignment="1" applyProtection="1">
      <alignment vertical="top"/>
      <protection hidden="1"/>
    </xf>
    <xf numFmtId="0" fontId="23" fillId="0" borderId="0" xfId="0" applyFont="1" applyAlignment="1" applyProtection="1">
      <alignment vertical="top" wrapText="1"/>
      <protection hidden="1"/>
    </xf>
    <xf numFmtId="0" fontId="15" fillId="0" borderId="0" xfId="0" applyFont="1" applyAlignment="1" applyProtection="1">
      <alignment vertical="top" wrapText="1"/>
      <protection hidden="1"/>
    </xf>
    <xf numFmtId="0" fontId="21" fillId="0" borderId="0" xfId="0" applyFont="1" applyAlignment="1" applyProtection="1">
      <alignment vertical="top" wrapText="1"/>
      <protection hidden="1"/>
    </xf>
    <xf numFmtId="0" fontId="23" fillId="0" borderId="0" xfId="0" applyFont="1" applyAlignment="1" applyProtection="1">
      <alignment vertical="top"/>
      <protection hidden="1"/>
    </xf>
    <xf numFmtId="49" fontId="21" fillId="0" borderId="0" xfId="0" applyNumberFormat="1" applyFont="1" applyAlignment="1" applyProtection="1">
      <alignment vertical="top" wrapText="1"/>
      <protection hidden="1"/>
    </xf>
    <xf numFmtId="0" fontId="24" fillId="0" borderId="0" xfId="0" applyFont="1" applyAlignment="1" applyProtection="1">
      <alignment horizontal="right"/>
      <protection hidden="1"/>
    </xf>
    <xf numFmtId="0" fontId="25" fillId="0" borderId="0" xfId="0" applyFont="1" applyAlignment="1" applyProtection="1">
      <alignment horizontal="left" vertical="center" shrinkToFit="1"/>
      <protection hidden="1"/>
    </xf>
    <xf numFmtId="0" fontId="26" fillId="0" borderId="7" xfId="0" applyFont="1" applyBorder="1" applyAlignment="1" applyProtection="1">
      <alignment horizontal="center" vertical="center"/>
      <protection hidden="1"/>
    </xf>
    <xf numFmtId="49" fontId="14" fillId="0" borderId="0" xfId="0" applyNumberFormat="1" applyFont="1" applyAlignment="1" applyProtection="1">
      <protection hidden="1"/>
    </xf>
    <xf numFmtId="0" fontId="14" fillId="0" borderId="0" xfId="0" applyFont="1" applyAlignment="1" applyProtection="1">
      <protection hidden="1"/>
    </xf>
    <xf numFmtId="0" fontId="28" fillId="0" borderId="0" xfId="0" applyFont="1" applyAlignment="1" applyProtection="1">
      <alignment horizontal="right"/>
      <protection hidden="1"/>
    </xf>
    <xf numFmtId="0" fontId="29" fillId="0" borderId="0" xfId="0" applyFont="1" applyAlignment="1" applyProtection="1">
      <protection hidden="1"/>
    </xf>
    <xf numFmtId="0" fontId="20" fillId="0" borderId="0" xfId="0" applyFont="1" applyAlignment="1" applyProtection="1">
      <alignment horizontal="left" vertical="center" shrinkToFit="1"/>
      <protection hidden="1"/>
    </xf>
    <xf numFmtId="0" fontId="20" fillId="0" borderId="0" xfId="0" applyFont="1" applyAlignment="1" applyProtection="1">
      <alignment horizontal="center" vertical="center" shrinkToFit="1"/>
      <protection hidden="1"/>
    </xf>
    <xf numFmtId="49" fontId="0" fillId="0" borderId="0" xfId="0" applyNumberFormat="1" applyAlignment="1" applyProtection="1">
      <alignment horizontal="center" vertical="center"/>
      <protection hidden="1"/>
    </xf>
    <xf numFmtId="49" fontId="36" fillId="0" borderId="0" xfId="0" applyNumberFormat="1" applyFont="1" applyAlignment="1" applyProtection="1">
      <alignment horizontal="right"/>
      <protection hidden="1"/>
    </xf>
    <xf numFmtId="49" fontId="41" fillId="0" borderId="0" xfId="0" applyNumberFormat="1" applyFont="1" applyAlignment="1" applyProtection="1">
      <alignment horizontal="right" vertical="center"/>
      <protection hidden="1"/>
    </xf>
    <xf numFmtId="0" fontId="41" fillId="0" borderId="0" xfId="0" applyFont="1" applyAlignment="1" applyProtection="1">
      <alignment horizontal="left" vertical="center"/>
      <protection hidden="1"/>
    </xf>
    <xf numFmtId="0" fontId="41" fillId="0" borderId="0" xfId="0" applyFont="1" applyProtection="1">
      <alignment vertical="center"/>
      <protection hidden="1"/>
    </xf>
    <xf numFmtId="0" fontId="41" fillId="0" borderId="0" xfId="0" applyFont="1" applyAlignment="1" applyProtection="1">
      <alignment horizontal="center" vertical="center"/>
      <protection hidden="1"/>
    </xf>
    <xf numFmtId="0" fontId="17" fillId="0" borderId="0" xfId="0" applyFont="1" applyAlignment="1" applyProtection="1">
      <alignment horizontal="left"/>
      <protection hidden="1"/>
    </xf>
    <xf numFmtId="49" fontId="16" fillId="0" borderId="0" xfId="0" applyNumberFormat="1" applyFont="1" applyAlignment="1" applyProtection="1">
      <alignment horizontal="center"/>
      <protection hidden="1"/>
    </xf>
    <xf numFmtId="0" fontId="16" fillId="0" borderId="0" xfId="0" applyFont="1" applyAlignment="1" applyProtection="1">
      <alignment shrinkToFit="1"/>
      <protection hidden="1"/>
    </xf>
    <xf numFmtId="0" fontId="16" fillId="0" borderId="0" xfId="0" applyFont="1" applyProtection="1">
      <alignment vertical="center"/>
      <protection locked="0"/>
    </xf>
    <xf numFmtId="0" fontId="47" fillId="0" borderId="0" xfId="0" applyFont="1" applyAlignment="1" applyProtection="1">
      <alignment vertical="center" wrapText="1"/>
      <protection hidden="1"/>
    </xf>
    <xf numFmtId="0" fontId="47" fillId="0" borderId="0" xfId="0" applyFont="1" applyAlignment="1" applyProtection="1">
      <alignment horizontal="left" vertical="center"/>
      <protection hidden="1"/>
    </xf>
    <xf numFmtId="0" fontId="50" fillId="0" borderId="0" xfId="0" applyFont="1" applyProtection="1">
      <alignment vertical="center"/>
      <protection hidden="1"/>
    </xf>
    <xf numFmtId="0" fontId="47" fillId="0" borderId="0" xfId="0" applyFont="1" applyProtection="1">
      <alignment vertical="center"/>
      <protection hidden="1"/>
    </xf>
    <xf numFmtId="0" fontId="30" fillId="0" borderId="0" xfId="0" applyFont="1" applyAlignment="1" applyProtection="1">
      <protection hidden="1"/>
    </xf>
    <xf numFmtId="0" fontId="53" fillId="0" borderId="0" xfId="0" applyFont="1" applyAlignment="1" applyProtection="1">
      <alignment horizontal="center"/>
      <protection hidden="1"/>
    </xf>
    <xf numFmtId="0" fontId="46" fillId="0" borderId="0" xfId="0" applyFont="1" applyAlignment="1" applyProtection="1">
      <alignment horizontal="center"/>
      <protection hidden="1"/>
    </xf>
    <xf numFmtId="3" fontId="16" fillId="0" borderId="0" xfId="0" applyNumberFormat="1" applyFont="1" applyAlignment="1" applyProtection="1">
      <protection hidden="1"/>
    </xf>
    <xf numFmtId="0" fontId="16" fillId="0" borderId="3" xfId="0" applyFont="1" applyBorder="1" applyAlignment="1" applyProtection="1">
      <alignment horizontal="right"/>
      <protection hidden="1"/>
    </xf>
    <xf numFmtId="0" fontId="38" fillId="0" borderId="0" xfId="0" applyFont="1" applyAlignment="1" applyProtection="1">
      <alignment vertical="top" wrapText="1"/>
      <protection hidden="1"/>
    </xf>
    <xf numFmtId="0" fontId="59" fillId="0" borderId="0" xfId="0" applyFont="1" applyAlignment="1" applyProtection="1">
      <protection locked="0"/>
    </xf>
    <xf numFmtId="0" fontId="47" fillId="0" borderId="0" xfId="0" applyFont="1" applyAlignment="1" applyProtection="1">
      <alignment horizontal="center" vertical="center"/>
      <protection hidden="1"/>
    </xf>
    <xf numFmtId="0" fontId="47" fillId="0" borderId="0" xfId="0" applyFont="1" applyAlignment="1" applyProtection="1">
      <alignment horizontal="left"/>
      <protection hidden="1"/>
    </xf>
    <xf numFmtId="0" fontId="16" fillId="0" borderId="0" xfId="0" applyFont="1" applyAlignment="1" applyProtection="1">
      <alignment horizontal="left" vertical="center"/>
      <protection hidden="1"/>
    </xf>
    <xf numFmtId="0" fontId="0" fillId="0" borderId="0" xfId="0" applyAlignment="1" applyProtection="1">
      <protection locked="0"/>
    </xf>
    <xf numFmtId="0" fontId="0" fillId="0" borderId="0" xfId="0" applyProtection="1">
      <alignment vertical="center"/>
      <protection locked="0"/>
    </xf>
    <xf numFmtId="0" fontId="38"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23" fillId="0" borderId="0" xfId="0" applyFont="1" applyAlignment="1" applyProtection="1">
      <alignment vertical="top" wrapText="1"/>
      <protection locked="0"/>
    </xf>
    <xf numFmtId="0" fontId="50" fillId="0" borderId="0" xfId="0" applyFont="1" applyProtection="1">
      <alignment vertical="center"/>
      <protection locked="0"/>
    </xf>
    <xf numFmtId="49" fontId="21" fillId="0" borderId="0" xfId="0" applyNumberFormat="1" applyFont="1" applyAlignment="1" applyProtection="1">
      <alignment vertical="top" wrapText="1"/>
      <protection locked="0"/>
    </xf>
    <xf numFmtId="0" fontId="23" fillId="0" borderId="0" xfId="0" applyFont="1" applyAlignment="1" applyProtection="1">
      <alignment vertical="top"/>
      <protection locked="0"/>
    </xf>
    <xf numFmtId="177" fontId="15" fillId="0" borderId="0" xfId="0" applyNumberFormat="1" applyFont="1" applyAlignment="1" applyProtection="1">
      <alignment shrinkToFit="1"/>
      <protection hidden="1"/>
    </xf>
    <xf numFmtId="49" fontId="15" fillId="0" borderId="0" xfId="0" applyNumberFormat="1" applyFont="1" applyAlignment="1" applyProtection="1">
      <protection hidden="1"/>
    </xf>
    <xf numFmtId="0" fontId="23" fillId="0" borderId="0" xfId="0" applyFont="1" applyAlignment="1" applyProtection="1">
      <alignment horizontal="left" vertical="top"/>
      <protection locked="0"/>
    </xf>
    <xf numFmtId="0" fontId="61" fillId="0" borderId="0" xfId="0" applyFont="1" applyAlignment="1" applyProtection="1">
      <alignment horizontal="right"/>
      <protection hidden="1"/>
    </xf>
    <xf numFmtId="0" fontId="26" fillId="0" borderId="7" xfId="0" applyFont="1" applyBorder="1" applyAlignment="1" applyProtection="1">
      <alignment horizontal="center" vertical="center"/>
      <protection locked="0"/>
    </xf>
    <xf numFmtId="0" fontId="67" fillId="0" borderId="0" xfId="0" applyFont="1" applyAlignment="1" applyProtection="1">
      <alignment vertical="top"/>
      <protection locked="0"/>
    </xf>
    <xf numFmtId="0" fontId="27" fillId="0" borderId="7" xfId="0" applyFont="1" applyBorder="1" applyAlignment="1" applyProtection="1">
      <alignment horizontal="center" vertical="center"/>
      <protection hidden="1"/>
    </xf>
    <xf numFmtId="0" fontId="26" fillId="0" borderId="0" xfId="0" applyFont="1" applyAlignment="1" applyProtection="1">
      <alignment horizontal="center" vertical="center"/>
      <protection hidden="1"/>
    </xf>
    <xf numFmtId="0" fontId="20" fillId="0" borderId="0" xfId="0" applyFont="1" applyAlignment="1" applyProtection="1">
      <alignment vertical="center" shrinkToFit="1"/>
      <protection hidden="1"/>
    </xf>
    <xf numFmtId="0" fontId="70" fillId="0" borderId="7" xfId="0" applyFont="1" applyBorder="1" applyAlignment="1" applyProtection="1">
      <alignment horizontal="center" vertical="center" wrapText="1"/>
      <protection hidden="1"/>
    </xf>
    <xf numFmtId="0" fontId="78" fillId="0" borderId="0" xfId="0" applyFont="1" applyAlignment="1" applyProtection="1">
      <protection hidden="1"/>
    </xf>
    <xf numFmtId="0" fontId="39" fillId="0" borderId="0" xfId="0" applyFont="1" applyAlignment="1" applyProtection="1">
      <alignment horizontal="left" vertical="center" shrinkToFit="1"/>
      <protection hidden="1"/>
    </xf>
    <xf numFmtId="0" fontId="80" fillId="0" borderId="0" xfId="0" applyFont="1" applyAlignment="1" applyProtection="1">
      <protection hidden="1"/>
    </xf>
    <xf numFmtId="0" fontId="76" fillId="0" borderId="0" xfId="0" applyFont="1" applyProtection="1">
      <alignment vertical="center"/>
      <protection locked="0"/>
    </xf>
    <xf numFmtId="0" fontId="69" fillId="0" borderId="0" xfId="0" applyFont="1" applyAlignment="1" applyProtection="1">
      <alignment horizontal="center" vertical="center" shrinkToFit="1"/>
      <protection hidden="1"/>
    </xf>
    <xf numFmtId="0" fontId="89" fillId="0" borderId="0" xfId="3" applyFont="1">
      <alignment vertical="center"/>
    </xf>
    <xf numFmtId="0" fontId="73" fillId="0" borderId="0" xfId="3">
      <alignment vertical="center"/>
    </xf>
    <xf numFmtId="0" fontId="95" fillId="0" borderId="0" xfId="3" applyFont="1">
      <alignment vertical="center"/>
    </xf>
    <xf numFmtId="0" fontId="89" fillId="0" borderId="13" xfId="3" applyFont="1" applyBorder="1">
      <alignment vertical="center"/>
    </xf>
    <xf numFmtId="0" fontId="89" fillId="0" borderId="1" xfId="3" applyFont="1" applyBorder="1">
      <alignment vertical="center"/>
    </xf>
    <xf numFmtId="0" fontId="89" fillId="0" borderId="14" xfId="3" applyFont="1" applyBorder="1">
      <alignment vertical="center"/>
    </xf>
    <xf numFmtId="0" fontId="95" fillId="0" borderId="15" xfId="3" applyFont="1" applyBorder="1">
      <alignment vertical="center"/>
    </xf>
    <xf numFmtId="0" fontId="64" fillId="0" borderId="15" xfId="3" applyFont="1" applyBorder="1">
      <alignment vertical="center"/>
    </xf>
    <xf numFmtId="0" fontId="89" fillId="0" borderId="4" xfId="3" applyFont="1" applyBorder="1">
      <alignment vertical="center"/>
    </xf>
    <xf numFmtId="0" fontId="89" fillId="0" borderId="15" xfId="3" applyFont="1" applyBorder="1">
      <alignment vertical="center"/>
    </xf>
    <xf numFmtId="0" fontId="87" fillId="0" borderId="0" xfId="3" applyFont="1">
      <alignment vertical="center"/>
    </xf>
    <xf numFmtId="0" fontId="95" fillId="0" borderId="0" xfId="3" applyFont="1" applyAlignment="1">
      <alignment vertical="center" wrapText="1"/>
    </xf>
    <xf numFmtId="0" fontId="64" fillId="0" borderId="0" xfId="3" applyFont="1">
      <alignment vertical="center"/>
    </xf>
    <xf numFmtId="0" fontId="64" fillId="0" borderId="4" xfId="3" applyFont="1" applyBorder="1">
      <alignment vertical="center"/>
    </xf>
    <xf numFmtId="0" fontId="102" fillId="0" borderId="0" xfId="3" applyFont="1">
      <alignment vertical="center"/>
    </xf>
    <xf numFmtId="0" fontId="64" fillId="0" borderId="0" xfId="3" applyFont="1" applyAlignment="1">
      <alignment horizontal="left" vertical="center"/>
    </xf>
    <xf numFmtId="0" fontId="95" fillId="0" borderId="0" xfId="3" applyFont="1" applyAlignment="1">
      <alignment vertical="center" shrinkToFit="1"/>
    </xf>
    <xf numFmtId="0" fontId="95" fillId="0" borderId="0" xfId="3" applyFont="1" applyAlignment="1">
      <alignment horizontal="center" vertical="center"/>
    </xf>
    <xf numFmtId="0" fontId="73" fillId="0" borderId="0" xfId="3" applyAlignment="1">
      <alignment horizontal="left" vertical="center"/>
    </xf>
    <xf numFmtId="0" fontId="64" fillId="0" borderId="0" xfId="3" applyFont="1" applyAlignment="1">
      <alignment horizontal="center" vertical="center"/>
    </xf>
    <xf numFmtId="0" fontId="95" fillId="0" borderId="3" xfId="3" applyFont="1" applyBorder="1">
      <alignment vertical="center"/>
    </xf>
    <xf numFmtId="0" fontId="64" fillId="0" borderId="0" xfId="3" applyFont="1" applyProtection="1">
      <alignment vertical="center"/>
      <protection locked="0"/>
    </xf>
    <xf numFmtId="0" fontId="95" fillId="0" borderId="4" xfId="3" applyFont="1" applyBorder="1">
      <alignment vertical="center"/>
    </xf>
    <xf numFmtId="0" fontId="95" fillId="0" borderId="0" xfId="3" applyFont="1" applyAlignment="1">
      <alignment horizontal="left" vertical="center"/>
    </xf>
    <xf numFmtId="0" fontId="64" fillId="0" borderId="15" xfId="3" applyFont="1" applyBorder="1" applyAlignment="1">
      <alignment horizontal="left" vertical="center"/>
    </xf>
    <xf numFmtId="0" fontId="73" fillId="0" borderId="0" xfId="3" applyAlignment="1">
      <alignment horizontal="center" vertical="center"/>
    </xf>
    <xf numFmtId="0" fontId="64" fillId="0" borderId="0" xfId="3" applyFont="1" applyAlignment="1">
      <alignment vertical="center" shrinkToFit="1"/>
    </xf>
    <xf numFmtId="0" fontId="64" fillId="0" borderId="2" xfId="3" applyFont="1" applyBorder="1">
      <alignment vertical="center"/>
    </xf>
    <xf numFmtId="0" fontId="64" fillId="0" borderId="6" xfId="3" applyFont="1" applyBorder="1">
      <alignment vertical="center"/>
    </xf>
    <xf numFmtId="0" fontId="95" fillId="0" borderId="1" xfId="3" applyFont="1" applyBorder="1">
      <alignment vertical="center"/>
    </xf>
    <xf numFmtId="0" fontId="64" fillId="0" borderId="15" xfId="3" applyFont="1" applyBorder="1" applyAlignment="1"/>
    <xf numFmtId="0" fontId="64" fillId="0" borderId="0" xfId="3" applyFont="1" applyAlignment="1">
      <alignment horizontal="left"/>
    </xf>
    <xf numFmtId="0" fontId="64" fillId="0" borderId="0" xfId="3" applyFont="1" applyAlignment="1" applyProtection="1">
      <alignment horizontal="center" vertical="center"/>
      <protection locked="0"/>
    </xf>
    <xf numFmtId="0" fontId="73" fillId="0" borderId="0" xfId="3" applyProtection="1">
      <alignment vertical="center"/>
      <protection locked="0"/>
    </xf>
    <xf numFmtId="0" fontId="64" fillId="0" borderId="4" xfId="3" applyFont="1" applyBorder="1" applyAlignment="1">
      <alignment horizontal="left" vertical="center"/>
    </xf>
    <xf numFmtId="0" fontId="87" fillId="0" borderId="4" xfId="3" applyFont="1" applyBorder="1">
      <alignment vertical="center"/>
    </xf>
    <xf numFmtId="0" fontId="110" fillId="0" borderId="3" xfId="3" applyFont="1" applyBorder="1" applyAlignment="1">
      <alignment horizontal="center" vertical="center"/>
    </xf>
    <xf numFmtId="0" fontId="64" fillId="0" borderId="0" xfId="3" applyFont="1" applyAlignment="1"/>
    <xf numFmtId="0" fontId="64" fillId="0" borderId="4" xfId="3" applyFont="1" applyBorder="1" applyAlignment="1"/>
    <xf numFmtId="0" fontId="111" fillId="0" borderId="0" xfId="3" applyFont="1" applyAlignment="1">
      <alignment vertical="center" wrapText="1"/>
    </xf>
    <xf numFmtId="0" fontId="112" fillId="0" borderId="4" xfId="3" applyFont="1" applyBorder="1">
      <alignment vertical="center"/>
    </xf>
    <xf numFmtId="0" fontId="64" fillId="0" borderId="0" xfId="3" applyFont="1" applyAlignment="1">
      <alignment horizontal="right" vertical="center"/>
    </xf>
    <xf numFmtId="0" fontId="64" fillId="0" borderId="0" xfId="3" applyFont="1" applyAlignment="1">
      <alignment horizontal="distributed" vertical="center"/>
    </xf>
    <xf numFmtId="0" fontId="89" fillId="0" borderId="0" xfId="3" applyFont="1" applyAlignment="1"/>
    <xf numFmtId="0" fontId="89" fillId="0" borderId="0" xfId="3" applyFont="1" applyAlignment="1">
      <alignment horizontal="right"/>
    </xf>
    <xf numFmtId="0" fontId="113" fillId="0" borderId="0" xfId="3" applyFont="1">
      <alignment vertical="center"/>
    </xf>
    <xf numFmtId="0" fontId="64" fillId="0" borderId="0" xfId="3" applyFont="1" applyAlignment="1">
      <alignment horizontal="right"/>
    </xf>
    <xf numFmtId="0" fontId="114" fillId="0" borderId="0" xfId="3" applyFont="1">
      <alignment vertical="center"/>
    </xf>
    <xf numFmtId="0" fontId="115" fillId="0" borderId="0" xfId="3" applyFont="1">
      <alignment vertical="center"/>
    </xf>
    <xf numFmtId="0" fontId="116" fillId="0" borderId="0" xfId="3" applyFont="1" applyAlignment="1">
      <alignment horizontal="center" vertical="center" shrinkToFit="1"/>
    </xf>
    <xf numFmtId="0" fontId="117" fillId="0" borderId="0" xfId="3" applyFont="1" applyAlignment="1"/>
    <xf numFmtId="0" fontId="116" fillId="0" borderId="0" xfId="3" applyFont="1" applyAlignment="1">
      <alignment horizontal="center" vertical="center"/>
    </xf>
    <xf numFmtId="0" fontId="64" fillId="0" borderId="15" xfId="3" applyFont="1" applyBorder="1" applyAlignment="1">
      <alignment horizontal="center" vertical="center"/>
    </xf>
    <xf numFmtId="0" fontId="89" fillId="0" borderId="0" xfId="3" applyFont="1" applyAlignment="1" applyProtection="1">
      <alignment horizontal="center" vertical="center" shrinkToFit="1"/>
      <protection locked="0"/>
    </xf>
    <xf numFmtId="0" fontId="89" fillId="0" borderId="0" xfId="3" applyFont="1" applyAlignment="1">
      <alignment horizontal="center" vertical="center" shrinkToFit="1"/>
    </xf>
    <xf numFmtId="0" fontId="89" fillId="0" borderId="0" xfId="3" applyFont="1" applyAlignment="1">
      <alignment vertical="center" shrinkToFit="1"/>
    </xf>
    <xf numFmtId="0" fontId="64" fillId="0" borderId="3" xfId="3" applyFont="1" applyBorder="1">
      <alignment vertical="center"/>
    </xf>
    <xf numFmtId="0" fontId="64" fillId="0" borderId="3" xfId="3" applyFont="1" applyBorder="1" applyAlignment="1">
      <alignment horizontal="left" vertical="center"/>
    </xf>
    <xf numFmtId="0" fontId="64" fillId="0" borderId="1" xfId="3" applyFont="1" applyBorder="1">
      <alignment vertical="center"/>
    </xf>
    <xf numFmtId="0" fontId="64" fillId="0" borderId="1" xfId="3" applyFont="1" applyBorder="1" applyAlignment="1">
      <alignment horizontal="left" vertical="center"/>
    </xf>
    <xf numFmtId="0" fontId="118" fillId="0" borderId="0" xfId="3" applyFont="1">
      <alignment vertical="center"/>
    </xf>
    <xf numFmtId="0" fontId="64" fillId="0" borderId="13" xfId="3" applyFont="1" applyBorder="1">
      <alignment vertical="center"/>
    </xf>
    <xf numFmtId="0" fontId="64" fillId="0" borderId="14" xfId="3" applyFont="1" applyBorder="1">
      <alignment vertical="center"/>
    </xf>
    <xf numFmtId="0" fontId="95" fillId="0" borderId="4" xfId="3" applyFont="1" applyBorder="1" applyAlignment="1">
      <alignment vertical="center" shrinkToFit="1"/>
    </xf>
    <xf numFmtId="0" fontId="119" fillId="0" borderId="0" xfId="3" applyFont="1" applyAlignment="1">
      <alignment horizontal="center" vertical="center"/>
    </xf>
    <xf numFmtId="0" fontId="95" fillId="0" borderId="0" xfId="3" applyFont="1" applyAlignment="1">
      <alignment vertical="top"/>
    </xf>
    <xf numFmtId="0" fontId="87" fillId="0" borderId="15" xfId="3" applyFont="1" applyBorder="1">
      <alignment vertical="center"/>
    </xf>
    <xf numFmtId="0" fontId="95" fillId="0" borderId="0" xfId="3" applyFont="1" applyAlignment="1"/>
    <xf numFmtId="0" fontId="121" fillId="0" borderId="0" xfId="3" applyFont="1">
      <alignment vertical="center"/>
    </xf>
    <xf numFmtId="0" fontId="95" fillId="0" borderId="24" xfId="3" applyFont="1" applyBorder="1">
      <alignment vertical="center"/>
    </xf>
    <xf numFmtId="0" fontId="95" fillId="0" borderId="24" xfId="3" applyFont="1" applyBorder="1" applyAlignment="1">
      <alignment horizontal="center" vertical="center"/>
    </xf>
    <xf numFmtId="0" fontId="87" fillId="0" borderId="24" xfId="3" applyFont="1" applyBorder="1">
      <alignment vertical="center"/>
    </xf>
    <xf numFmtId="0" fontId="73" fillId="0" borderId="15" xfId="3" applyBorder="1" applyAlignment="1">
      <alignment horizontal="center" vertical="center"/>
    </xf>
    <xf numFmtId="0" fontId="73" fillId="0" borderId="17" xfId="3" applyBorder="1" applyAlignment="1">
      <alignment horizontal="center" vertical="center"/>
    </xf>
    <xf numFmtId="0" fontId="73" fillId="0" borderId="18" xfId="3" applyBorder="1" applyAlignment="1">
      <alignment horizontal="center" vertical="center"/>
    </xf>
    <xf numFmtId="0" fontId="95" fillId="0" borderId="18" xfId="3" applyFont="1" applyBorder="1" applyAlignment="1">
      <alignment vertical="center" wrapText="1"/>
    </xf>
    <xf numFmtId="0" fontId="122" fillId="0" borderId="21" xfId="3" applyFont="1" applyBorder="1" applyAlignment="1">
      <alignment horizontal="center" vertical="center" shrinkToFit="1"/>
    </xf>
    <xf numFmtId="0" fontId="69" fillId="0" borderId="0" xfId="0" applyFont="1" applyAlignment="1" applyProtection="1">
      <alignment vertical="center" shrinkToFit="1"/>
      <protection hidden="1"/>
    </xf>
    <xf numFmtId="0" fontId="20" fillId="0" borderId="0" xfId="0" applyFont="1" applyAlignment="1" applyProtection="1">
      <alignment vertical="center" shrinkToFit="1"/>
      <protection locked="0"/>
    </xf>
    <xf numFmtId="0" fontId="96" fillId="0" borderId="0" xfId="3" applyFont="1">
      <alignment vertical="center"/>
    </xf>
    <xf numFmtId="0" fontId="102" fillId="0" borderId="15" xfId="3" applyFont="1" applyBorder="1">
      <alignment vertical="center"/>
    </xf>
    <xf numFmtId="0" fontId="96" fillId="0" borderId="4" xfId="3" applyFont="1" applyBorder="1">
      <alignment vertical="center"/>
    </xf>
    <xf numFmtId="0" fontId="20" fillId="0" borderId="7" xfId="0" applyFont="1" applyBorder="1" applyAlignment="1" applyProtection="1">
      <alignment horizontal="center" vertical="center"/>
      <protection locked="0"/>
    </xf>
    <xf numFmtId="0" fontId="20" fillId="0" borderId="0" xfId="0" applyFont="1" applyProtection="1">
      <alignment vertical="center"/>
      <protection hidden="1"/>
    </xf>
    <xf numFmtId="0" fontId="0" fillId="0" borderId="0" xfId="0" applyAlignment="1" applyProtection="1">
      <alignment vertical="center" shrinkToFit="1"/>
      <protection hidden="1"/>
    </xf>
    <xf numFmtId="0" fontId="0" fillId="0" borderId="3" xfId="0" applyBorder="1" applyProtection="1">
      <alignment vertical="center"/>
      <protection hidden="1"/>
    </xf>
    <xf numFmtId="0" fontId="64" fillId="0" borderId="0" xfId="3" applyFont="1" applyProtection="1">
      <alignment vertical="center"/>
      <protection hidden="1"/>
    </xf>
    <xf numFmtId="0" fontId="151" fillId="0" borderId="0" xfId="3" applyFont="1">
      <alignment vertical="center"/>
    </xf>
    <xf numFmtId="0" fontId="152" fillId="0" borderId="0" xfId="3" applyFont="1">
      <alignment vertical="center"/>
    </xf>
    <xf numFmtId="0" fontId="130" fillId="0" borderId="0" xfId="3" applyFont="1">
      <alignment vertical="center"/>
    </xf>
    <xf numFmtId="0" fontId="152" fillId="0" borderId="13" xfId="3" applyFont="1" applyBorder="1">
      <alignment vertical="center"/>
    </xf>
    <xf numFmtId="0" fontId="152" fillId="0" borderId="1" xfId="3" applyFont="1" applyBorder="1">
      <alignment vertical="center"/>
    </xf>
    <xf numFmtId="0" fontId="152" fillId="0" borderId="14" xfId="3" applyFont="1" applyBorder="1">
      <alignment vertical="center"/>
    </xf>
    <xf numFmtId="0" fontId="153" fillId="0" borderId="15" xfId="3" applyFont="1" applyBorder="1">
      <alignment vertical="center"/>
    </xf>
    <xf numFmtId="0" fontId="154" fillId="0" borderId="0" xfId="3" applyFont="1">
      <alignment vertical="center"/>
    </xf>
    <xf numFmtId="0" fontId="154" fillId="0" borderId="4" xfId="3" applyFont="1" applyBorder="1">
      <alignment vertical="center"/>
    </xf>
    <xf numFmtId="0" fontId="154" fillId="0" borderId="15" xfId="3" applyFont="1" applyBorder="1">
      <alignment vertical="center"/>
    </xf>
    <xf numFmtId="0" fontId="151" fillId="0" borderId="0" xfId="3" applyFont="1" applyAlignment="1"/>
    <xf numFmtId="0" fontId="152" fillId="0" borderId="15" xfId="3" applyFont="1" applyBorder="1">
      <alignment vertical="center"/>
    </xf>
    <xf numFmtId="0" fontId="152" fillId="0" borderId="4" xfId="3" applyFont="1" applyBorder="1">
      <alignment vertical="center"/>
    </xf>
    <xf numFmtId="0" fontId="153" fillId="0" borderId="0" xfId="3" applyFont="1">
      <alignment vertical="center"/>
    </xf>
    <xf numFmtId="0" fontId="151" fillId="0" borderId="0" xfId="3" applyFont="1" applyAlignment="1">
      <alignment horizontal="left" vertical="center"/>
    </xf>
    <xf numFmtId="0" fontId="100" fillId="0" borderId="0" xfId="3" applyFont="1" applyAlignment="1">
      <alignment horizontal="center" vertical="center"/>
    </xf>
    <xf numFmtId="0" fontId="102" fillId="0" borderId="0" xfId="3" applyFont="1" applyAlignment="1">
      <alignment vertical="center" shrinkToFit="1"/>
    </xf>
    <xf numFmtId="0" fontId="102" fillId="0" borderId="4" xfId="3" applyFont="1" applyBorder="1">
      <alignment vertical="center"/>
    </xf>
    <xf numFmtId="0" fontId="156" fillId="0" borderId="0" xfId="3" applyFont="1">
      <alignment vertical="center"/>
    </xf>
    <xf numFmtId="0" fontId="96" fillId="0" borderId="15" xfId="3" applyFont="1" applyBorder="1">
      <alignment vertical="center"/>
    </xf>
    <xf numFmtId="0" fontId="157" fillId="0" borderId="0" xfId="3" applyFont="1">
      <alignment vertical="center"/>
    </xf>
    <xf numFmtId="0" fontId="100" fillId="0" borderId="0" xfId="3" applyFont="1">
      <alignment vertical="center"/>
    </xf>
    <xf numFmtId="0" fontId="87" fillId="0" borderId="0" xfId="3" applyFont="1" applyAlignment="1">
      <alignment horizontal="center" vertical="center"/>
    </xf>
    <xf numFmtId="0" fontId="158" fillId="0" borderId="0" xfId="3" applyFont="1" applyAlignment="1">
      <alignment horizontal="left" vertical="center"/>
    </xf>
    <xf numFmtId="0" fontId="153" fillId="0" borderId="2" xfId="3" applyFont="1" applyBorder="1">
      <alignment vertical="center"/>
    </xf>
    <xf numFmtId="0" fontId="102" fillId="0" borderId="3" xfId="3" applyFont="1" applyBorder="1">
      <alignment vertical="center"/>
    </xf>
    <xf numFmtId="0" fontId="73" fillId="0" borderId="3" xfId="3" applyBorder="1">
      <alignment vertical="center"/>
    </xf>
    <xf numFmtId="0" fontId="158" fillId="0" borderId="3" xfId="3" applyFont="1" applyBorder="1" applyAlignment="1">
      <alignment horizontal="left" vertical="center"/>
    </xf>
    <xf numFmtId="0" fontId="152" fillId="0" borderId="3" xfId="3" applyFont="1" applyBorder="1">
      <alignment vertical="center"/>
    </xf>
    <xf numFmtId="0" fontId="152" fillId="0" borderId="6" xfId="3" applyFont="1" applyBorder="1">
      <alignment vertical="center"/>
    </xf>
    <xf numFmtId="0" fontId="0" fillId="0" borderId="0" xfId="0" applyAlignment="1" applyProtection="1">
      <alignment horizontal="center" vertical="center"/>
      <protection hidden="1"/>
    </xf>
    <xf numFmtId="0" fontId="56" fillId="0" borderId="0" xfId="0" applyFont="1" applyAlignment="1" applyProtection="1">
      <alignment vertical="center" shrinkToFit="1"/>
      <protection locked="0"/>
    </xf>
    <xf numFmtId="0" fontId="124" fillId="0" borderId="0" xfId="4" applyFont="1" applyAlignment="1" applyProtection="1">
      <alignment horizontal="center" vertical="center"/>
      <protection locked="0"/>
    </xf>
    <xf numFmtId="0" fontId="36" fillId="0" borderId="0" xfId="0" applyFont="1" applyAlignment="1" applyProtection="1">
      <alignment vertical="center" shrinkToFit="1"/>
      <protection hidden="1"/>
    </xf>
    <xf numFmtId="0" fontId="36" fillId="0" borderId="0" xfId="0" applyFont="1" applyAlignment="1" applyProtection="1">
      <alignment horizontal="center" vertical="center" shrinkToFit="1"/>
      <protection hidden="1"/>
    </xf>
    <xf numFmtId="177" fontId="40" fillId="0" borderId="0" xfId="0" applyNumberFormat="1" applyFont="1" applyAlignment="1" applyProtection="1">
      <alignment horizontal="center" vertical="center" shrinkToFit="1"/>
      <protection hidden="1"/>
    </xf>
    <xf numFmtId="177" fontId="15" fillId="0" borderId="0" xfId="0" applyNumberFormat="1" applyFont="1" applyAlignment="1" applyProtection="1">
      <alignment horizontal="center" vertical="center" shrinkToFit="1"/>
      <protection hidden="1"/>
    </xf>
    <xf numFmtId="0" fontId="40" fillId="0" borderId="0" xfId="0" applyFont="1" applyAlignment="1" applyProtection="1">
      <alignment horizontal="center" vertical="center" shrinkToFit="1"/>
      <protection hidden="1"/>
    </xf>
    <xf numFmtId="0" fontId="15" fillId="0" borderId="0" xfId="0" applyFont="1" applyAlignment="1" applyProtection="1">
      <alignment horizontal="center" vertical="center" shrinkToFit="1"/>
      <protection hidden="1"/>
    </xf>
    <xf numFmtId="0" fontId="15" fillId="0" borderId="0" xfId="0" applyFont="1" applyAlignment="1" applyProtection="1">
      <alignment horizontal="left" vertical="center" shrinkToFit="1"/>
      <protection hidden="1"/>
    </xf>
    <xf numFmtId="0" fontId="77" fillId="0" borderId="0" xfId="0" applyFont="1" applyAlignment="1" applyProtection="1">
      <protection hidden="1"/>
    </xf>
    <xf numFmtId="0" fontId="79" fillId="0" borderId="0" xfId="0" applyFont="1" applyProtection="1">
      <alignment vertical="center"/>
      <protection hidden="1"/>
    </xf>
    <xf numFmtId="0" fontId="86" fillId="0" borderId="0" xfId="3" applyFont="1" applyProtection="1">
      <alignment vertical="center"/>
      <protection hidden="1"/>
    </xf>
    <xf numFmtId="0" fontId="89" fillId="0" borderId="0" xfId="3" applyFont="1" applyProtection="1">
      <alignment vertical="center"/>
      <protection hidden="1"/>
    </xf>
    <xf numFmtId="0" fontId="90" fillId="0" borderId="0" xfId="3" applyFont="1" applyAlignment="1" applyProtection="1">
      <alignment vertical="center" shrinkToFit="1"/>
      <protection hidden="1"/>
    </xf>
    <xf numFmtId="0" fontId="73" fillId="0" borderId="0" xfId="3" applyProtection="1">
      <alignment vertical="center"/>
      <protection hidden="1"/>
    </xf>
    <xf numFmtId="0" fontId="92" fillId="0" borderId="0" xfId="3" applyFont="1" applyAlignment="1" applyProtection="1">
      <alignment vertical="center" shrinkToFit="1"/>
      <protection hidden="1"/>
    </xf>
    <xf numFmtId="0" fontId="93" fillId="0" borderId="0" xfId="3" applyFont="1" applyProtection="1">
      <alignment vertical="center"/>
      <protection hidden="1"/>
    </xf>
    <xf numFmtId="0" fontId="91" fillId="0" borderId="0" xfId="3" applyFont="1" applyAlignment="1" applyProtection="1">
      <alignment vertical="center" shrinkToFit="1"/>
      <protection hidden="1"/>
    </xf>
    <xf numFmtId="0" fontId="94" fillId="0" borderId="0" xfId="3" applyFont="1" applyAlignment="1" applyProtection="1">
      <alignment vertical="center" shrinkToFit="1"/>
      <protection hidden="1"/>
    </xf>
    <xf numFmtId="0" fontId="95" fillId="0" borderId="0" xfId="3" applyFont="1" applyProtection="1">
      <alignment vertical="center"/>
      <protection hidden="1"/>
    </xf>
    <xf numFmtId="0" fontId="94" fillId="0" borderId="0" xfId="3" applyFont="1" applyAlignment="1" applyProtection="1">
      <alignment horizontal="right" vertical="center"/>
      <protection hidden="1"/>
    </xf>
    <xf numFmtId="0" fontId="96" fillId="0" borderId="0" xfId="3" applyFont="1" applyProtection="1">
      <alignment vertical="center"/>
      <protection hidden="1"/>
    </xf>
    <xf numFmtId="0" fontId="89" fillId="0" borderId="13" xfId="3" applyFont="1" applyBorder="1" applyProtection="1">
      <alignment vertical="center"/>
      <protection hidden="1"/>
    </xf>
    <xf numFmtId="0" fontId="89" fillId="0" borderId="1" xfId="3" applyFont="1" applyBorder="1" applyProtection="1">
      <alignment vertical="center"/>
      <protection hidden="1"/>
    </xf>
    <xf numFmtId="0" fontId="89" fillId="0" borderId="14" xfId="3" applyFont="1" applyBorder="1" applyProtection="1">
      <alignment vertical="center"/>
      <protection hidden="1"/>
    </xf>
    <xf numFmtId="0" fontId="98" fillId="0" borderId="0" xfId="3" applyFont="1" applyAlignment="1" applyProtection="1">
      <alignment horizontal="center" vertical="center"/>
      <protection hidden="1"/>
    </xf>
    <xf numFmtId="0" fontId="99" fillId="0" borderId="0" xfId="3" applyFont="1" applyProtection="1">
      <alignment vertical="center"/>
      <protection hidden="1"/>
    </xf>
    <xf numFmtId="0" fontId="95" fillId="0" borderId="15" xfId="3" applyFont="1" applyBorder="1" applyProtection="1">
      <alignment vertical="center"/>
      <protection hidden="1"/>
    </xf>
    <xf numFmtId="0" fontId="98" fillId="0" borderId="0" xfId="3" applyFont="1" applyProtection="1">
      <alignment vertical="center"/>
      <protection hidden="1"/>
    </xf>
    <xf numFmtId="0" fontId="99" fillId="0" borderId="4" xfId="3" applyFont="1" applyBorder="1" applyProtection="1">
      <alignment vertical="center"/>
      <protection hidden="1"/>
    </xf>
    <xf numFmtId="0" fontId="64" fillId="0" borderId="15" xfId="3" applyFont="1" applyBorder="1" applyProtection="1">
      <alignment vertical="center"/>
      <protection hidden="1"/>
    </xf>
    <xf numFmtId="0" fontId="73" fillId="0" borderId="0" xfId="3" applyAlignment="1" applyProtection="1">
      <alignment vertical="center" shrinkToFit="1"/>
      <protection hidden="1"/>
    </xf>
    <xf numFmtId="0" fontId="89" fillId="0" borderId="4" xfId="3" applyFont="1" applyBorder="1" applyProtection="1">
      <alignment vertical="center"/>
      <protection hidden="1"/>
    </xf>
    <xf numFmtId="0" fontId="89" fillId="0" borderId="15" xfId="3" applyFont="1" applyBorder="1" applyProtection="1">
      <alignment vertical="center"/>
      <protection hidden="1"/>
    </xf>
    <xf numFmtId="0" fontId="99" fillId="0" borderId="0" xfId="3" applyFont="1" applyAlignment="1" applyProtection="1">
      <protection hidden="1"/>
    </xf>
    <xf numFmtId="0" fontId="100" fillId="0" borderId="0" xfId="3" applyFont="1" applyAlignment="1" applyProtection="1">
      <alignment shrinkToFit="1"/>
      <protection hidden="1"/>
    </xf>
    <xf numFmtId="0" fontId="87" fillId="0" borderId="0" xfId="3" applyFont="1" applyProtection="1">
      <alignment vertical="center"/>
      <protection hidden="1"/>
    </xf>
    <xf numFmtId="0" fontId="95" fillId="0" borderId="15" xfId="3" applyFont="1" applyBorder="1" applyAlignment="1" applyProtection="1">
      <alignment vertical="center" wrapText="1"/>
      <protection hidden="1"/>
    </xf>
    <xf numFmtId="0" fontId="95" fillId="0" borderId="0" xfId="3" applyFont="1" applyAlignment="1" applyProtection="1">
      <alignment vertical="center" wrapText="1"/>
      <protection hidden="1"/>
    </xf>
    <xf numFmtId="0" fontId="99" fillId="0" borderId="15" xfId="3" applyFont="1" applyBorder="1" applyProtection="1">
      <alignment vertical="center"/>
      <protection hidden="1"/>
    </xf>
    <xf numFmtId="0" fontId="64" fillId="0" borderId="4" xfId="3" applyFont="1" applyBorder="1" applyProtection="1">
      <alignment vertical="center"/>
      <protection hidden="1"/>
    </xf>
    <xf numFmtId="0" fontId="64" fillId="0" borderId="0" xfId="3" applyFont="1" applyAlignment="1" applyProtection="1">
      <alignment horizontal="center" vertical="center"/>
      <protection hidden="1"/>
    </xf>
    <xf numFmtId="0" fontId="102" fillId="0" borderId="15" xfId="3" applyFont="1" applyBorder="1" applyProtection="1">
      <alignment vertical="center"/>
      <protection hidden="1"/>
    </xf>
    <xf numFmtId="0" fontId="102" fillId="0" borderId="0" xfId="3" applyFont="1" applyProtection="1">
      <alignment vertical="center"/>
      <protection hidden="1"/>
    </xf>
    <xf numFmtId="0" fontId="102" fillId="0" borderId="0" xfId="3" applyFont="1" applyAlignment="1" applyProtection="1">
      <alignment horizontal="left" vertical="center"/>
      <protection hidden="1"/>
    </xf>
    <xf numFmtId="0" fontId="96" fillId="0" borderId="0" xfId="3" applyFont="1" applyAlignment="1" applyProtection="1">
      <alignment horizontal="left" vertical="center"/>
      <protection hidden="1"/>
    </xf>
    <xf numFmtId="0" fontId="96" fillId="0" borderId="4" xfId="3" applyFont="1" applyBorder="1" applyProtection="1">
      <alignment vertical="center"/>
      <protection hidden="1"/>
    </xf>
    <xf numFmtId="0" fontId="94" fillId="0" borderId="0" xfId="3" applyFont="1" applyProtection="1">
      <alignment vertical="center"/>
      <protection hidden="1"/>
    </xf>
    <xf numFmtId="0" fontId="64" fillId="0" borderId="0" xfId="3" applyFont="1" applyAlignment="1" applyProtection="1">
      <alignment horizontal="left" vertical="center"/>
      <protection hidden="1"/>
    </xf>
    <xf numFmtId="0" fontId="99" fillId="0" borderId="15" xfId="3" applyFont="1" applyBorder="1" applyAlignment="1" applyProtection="1">
      <alignment vertical="top"/>
      <protection hidden="1"/>
    </xf>
    <xf numFmtId="0" fontId="95" fillId="0" borderId="0" xfId="3" applyFont="1" applyAlignment="1" applyProtection="1">
      <alignment vertical="center" shrinkToFit="1"/>
      <protection hidden="1"/>
    </xf>
    <xf numFmtId="0" fontId="64" fillId="0" borderId="0" xfId="3" applyFont="1" applyAlignment="1" applyProtection="1">
      <alignment vertical="center" shrinkToFit="1"/>
      <protection hidden="1"/>
    </xf>
    <xf numFmtId="0" fontId="64" fillId="0" borderId="0" xfId="3" applyFont="1" applyAlignment="1" applyProtection="1">
      <alignment horizontal="center" vertical="center" shrinkToFit="1"/>
      <protection hidden="1"/>
    </xf>
    <xf numFmtId="0" fontId="95" fillId="0" borderId="0" xfId="3" applyFont="1" applyAlignment="1" applyProtection="1">
      <alignment horizontal="center" vertical="center"/>
      <protection hidden="1"/>
    </xf>
    <xf numFmtId="0" fontId="89" fillId="0" borderId="0" xfId="3" applyFont="1" applyAlignment="1" applyProtection="1">
      <alignment horizontal="left" vertical="center"/>
      <protection hidden="1"/>
    </xf>
    <xf numFmtId="0" fontId="73" fillId="0" borderId="0" xfId="3" applyAlignment="1" applyProtection="1">
      <alignment horizontal="left" vertical="center"/>
      <protection hidden="1"/>
    </xf>
    <xf numFmtId="0" fontId="95" fillId="0" borderId="3" xfId="3" applyFont="1" applyBorder="1" applyProtection="1">
      <alignment vertical="center"/>
      <protection hidden="1"/>
    </xf>
    <xf numFmtId="0" fontId="95" fillId="0" borderId="4" xfId="3" applyFont="1" applyBorder="1" applyProtection="1">
      <alignment vertical="center"/>
      <protection hidden="1"/>
    </xf>
    <xf numFmtId="0" fontId="99" fillId="0" borderId="0" xfId="3" applyFont="1" applyAlignment="1" applyProtection="1">
      <alignment horizontal="left" vertical="center" shrinkToFit="1"/>
      <protection hidden="1"/>
    </xf>
    <xf numFmtId="0" fontId="99" fillId="0" borderId="0" xfId="3" applyFont="1" applyAlignment="1" applyProtection="1">
      <alignment vertical="center" shrinkToFit="1"/>
      <protection hidden="1"/>
    </xf>
    <xf numFmtId="0" fontId="95" fillId="0" borderId="4" xfId="3" applyFont="1" applyBorder="1" applyAlignment="1" applyProtection="1">
      <alignment horizontal="left" vertical="center"/>
      <protection hidden="1"/>
    </xf>
    <xf numFmtId="0" fontId="95" fillId="0" borderId="0" xfId="3" applyFont="1" applyAlignment="1" applyProtection="1">
      <alignment horizontal="left" vertical="center"/>
      <protection hidden="1"/>
    </xf>
    <xf numFmtId="0" fontId="64" fillId="0" borderId="15" xfId="3" applyFont="1" applyBorder="1" applyAlignment="1" applyProtection="1">
      <alignment horizontal="left" vertical="center"/>
      <protection hidden="1"/>
    </xf>
    <xf numFmtId="0" fontId="95" fillId="0" borderId="0" xfId="3" applyFont="1" applyAlignment="1" applyProtection="1">
      <alignment horizontal="right" vertical="center"/>
      <protection hidden="1"/>
    </xf>
    <xf numFmtId="0" fontId="73" fillId="0" borderId="0" xfId="3" applyAlignment="1" applyProtection="1">
      <alignment horizontal="center" vertical="center"/>
      <protection hidden="1"/>
    </xf>
    <xf numFmtId="0" fontId="101" fillId="0" borderId="0" xfId="3" applyFont="1" applyProtection="1">
      <alignment vertical="center"/>
      <protection hidden="1"/>
    </xf>
    <xf numFmtId="0" fontId="64" fillId="0" borderId="2" xfId="3" applyFont="1" applyBorder="1" applyProtection="1">
      <alignment vertical="center"/>
      <protection hidden="1"/>
    </xf>
    <xf numFmtId="0" fontId="64" fillId="0" borderId="6" xfId="3" applyFont="1" applyBorder="1" applyProtection="1">
      <alignment vertical="center"/>
      <protection hidden="1"/>
    </xf>
    <xf numFmtId="0" fontId="95" fillId="0" borderId="0" xfId="3" applyFont="1" applyAlignment="1" applyProtection="1">
      <alignment horizontal="center" vertical="center" shrinkToFit="1"/>
      <protection hidden="1"/>
    </xf>
    <xf numFmtId="0" fontId="96" fillId="0" borderId="1" xfId="3" applyFont="1" applyBorder="1" applyAlignment="1" applyProtection="1">
      <alignment horizontal="center" vertical="top"/>
      <protection hidden="1"/>
    </xf>
    <xf numFmtId="0" fontId="94" fillId="0" borderId="15" xfId="3" applyFont="1" applyBorder="1" applyAlignment="1" applyProtection="1">
      <alignment vertical="center" wrapText="1"/>
      <protection hidden="1"/>
    </xf>
    <xf numFmtId="0" fontId="94" fillId="0" borderId="0" xfId="3" applyFont="1" applyAlignment="1" applyProtection="1">
      <alignment vertical="center" wrapText="1"/>
      <protection hidden="1"/>
    </xf>
    <xf numFmtId="0" fontId="94" fillId="0" borderId="2" xfId="3" applyFont="1" applyBorder="1" applyAlignment="1" applyProtection="1">
      <alignment vertical="center" wrapText="1"/>
      <protection hidden="1"/>
    </xf>
    <xf numFmtId="0" fontId="94" fillId="0" borderId="3" xfId="3" applyFont="1" applyBorder="1" applyAlignment="1" applyProtection="1">
      <alignment vertical="center" wrapText="1"/>
      <protection hidden="1"/>
    </xf>
    <xf numFmtId="0" fontId="105" fillId="0" borderId="0" xfId="3" applyFont="1" applyAlignment="1" applyProtection="1">
      <alignment vertical="center" shrinkToFit="1"/>
      <protection hidden="1"/>
    </xf>
    <xf numFmtId="0" fontId="73" fillId="0" borderId="0" xfId="4" applyProtection="1">
      <alignment vertical="center"/>
      <protection hidden="1"/>
    </xf>
    <xf numFmtId="0" fontId="89" fillId="0" borderId="0" xfId="4" applyFont="1" applyProtection="1">
      <alignment vertical="center"/>
      <protection hidden="1"/>
    </xf>
    <xf numFmtId="0" fontId="95" fillId="0" borderId="0" xfId="4" applyFont="1" applyProtection="1">
      <alignment vertical="center"/>
      <protection hidden="1"/>
    </xf>
    <xf numFmtId="0" fontId="89" fillId="0" borderId="13" xfId="4" applyFont="1" applyBorder="1" applyProtection="1">
      <alignment vertical="center"/>
      <protection hidden="1"/>
    </xf>
    <xf numFmtId="0" fontId="89" fillId="0" borderId="1" xfId="4" applyFont="1" applyBorder="1" applyProtection="1">
      <alignment vertical="center"/>
      <protection hidden="1"/>
    </xf>
    <xf numFmtId="0" fontId="95" fillId="0" borderId="1" xfId="4" applyFont="1" applyBorder="1" applyProtection="1">
      <alignment vertical="center"/>
      <protection hidden="1"/>
    </xf>
    <xf numFmtId="0" fontId="89" fillId="0" borderId="14" xfId="4" applyFont="1" applyBorder="1" applyProtection="1">
      <alignment vertical="center"/>
      <protection hidden="1"/>
    </xf>
    <xf numFmtId="0" fontId="124" fillId="0" borderId="15" xfId="4" applyFont="1" applyBorder="1" applyProtection="1">
      <alignment vertical="center"/>
      <protection hidden="1"/>
    </xf>
    <xf numFmtId="0" fontId="124" fillId="0" borderId="0" xfId="4" applyFont="1" applyProtection="1">
      <alignment vertical="center"/>
      <protection hidden="1"/>
    </xf>
    <xf numFmtId="0" fontId="125" fillId="0" borderId="0" xfId="4" applyFont="1" applyProtection="1">
      <alignment vertical="center"/>
      <protection hidden="1"/>
    </xf>
    <xf numFmtId="0" fontId="124" fillId="0" borderId="4" xfId="4" applyFont="1" applyBorder="1" applyProtection="1">
      <alignment vertical="center"/>
      <protection hidden="1"/>
    </xf>
    <xf numFmtId="0" fontId="173" fillId="0" borderId="0" xfId="4" applyFont="1" applyProtection="1">
      <alignment vertical="center"/>
      <protection hidden="1"/>
    </xf>
    <xf numFmtId="0" fontId="127" fillId="0" borderId="15" xfId="4" applyFont="1" applyBorder="1" applyProtection="1">
      <alignment vertical="center"/>
      <protection hidden="1"/>
    </xf>
    <xf numFmtId="0" fontId="127" fillId="0" borderId="0" xfId="4" applyFont="1" applyProtection="1">
      <alignment vertical="center"/>
      <protection hidden="1"/>
    </xf>
    <xf numFmtId="0" fontId="127" fillId="0" borderId="4" xfId="4" applyFont="1" applyBorder="1" applyProtection="1">
      <alignment vertical="center"/>
      <protection hidden="1"/>
    </xf>
    <xf numFmtId="0" fontId="124" fillId="0" borderId="15" xfId="4" applyFont="1" applyBorder="1" applyAlignment="1" applyProtection="1">
      <protection hidden="1"/>
    </xf>
    <xf numFmtId="0" fontId="124" fillId="0" borderId="0" xfId="4" applyFont="1" applyAlignment="1" applyProtection="1">
      <alignment horizontal="left"/>
      <protection hidden="1"/>
    </xf>
    <xf numFmtId="0" fontId="64" fillId="0" borderId="0" xfId="4" applyFont="1" applyProtection="1">
      <alignment vertical="center"/>
      <protection hidden="1"/>
    </xf>
    <xf numFmtId="0" fontId="125" fillId="0" borderId="0" xfId="4" applyFont="1" applyAlignment="1" applyProtection="1">
      <alignment horizontal="left" vertical="center"/>
      <protection hidden="1"/>
    </xf>
    <xf numFmtId="0" fontId="124" fillId="0" borderId="0" xfId="4" applyFont="1" applyAlignment="1" applyProtection="1">
      <alignment horizontal="center" vertical="center"/>
      <protection hidden="1"/>
    </xf>
    <xf numFmtId="0" fontId="124" fillId="0" borderId="15" xfId="4" applyFont="1" applyBorder="1" applyAlignment="1" applyProtection="1">
      <alignment horizontal="left" vertical="center"/>
      <protection hidden="1"/>
    </xf>
    <xf numFmtId="0" fontId="124" fillId="0" borderId="0" xfId="4" applyFont="1" applyAlignment="1" applyProtection="1">
      <alignment horizontal="left" vertical="center"/>
      <protection hidden="1"/>
    </xf>
    <xf numFmtId="0" fontId="126" fillId="0" borderId="0" xfId="4" applyFont="1" applyProtection="1">
      <alignment vertical="center"/>
      <protection hidden="1"/>
    </xf>
    <xf numFmtId="0" fontId="124" fillId="0" borderId="4" xfId="4" applyFont="1" applyBorder="1" applyAlignment="1" applyProtection="1">
      <alignment horizontal="left" vertical="center"/>
      <protection hidden="1"/>
    </xf>
    <xf numFmtId="0" fontId="64" fillId="0" borderId="0" xfId="4" applyFont="1" applyAlignment="1" applyProtection="1">
      <alignment horizontal="left" vertical="center"/>
      <protection hidden="1"/>
    </xf>
    <xf numFmtId="0" fontId="128" fillId="0" borderId="4" xfId="4" applyFont="1" applyBorder="1" applyProtection="1">
      <alignment vertical="center"/>
      <protection hidden="1"/>
    </xf>
    <xf numFmtId="0" fontId="87" fillId="0" borderId="0" xfId="4" applyFont="1" applyProtection="1">
      <alignment vertical="center"/>
      <protection hidden="1"/>
    </xf>
    <xf numFmtId="0" fontId="125" fillId="0" borderId="0" xfId="4" applyFont="1" applyAlignment="1" applyProtection="1">
      <alignment vertical="center" shrinkToFit="1"/>
      <protection hidden="1"/>
    </xf>
    <xf numFmtId="0" fontId="129" fillId="0" borderId="3" xfId="4" applyFont="1" applyBorder="1" applyAlignment="1" applyProtection="1">
      <alignment horizontal="center" vertical="center"/>
      <protection hidden="1"/>
    </xf>
    <xf numFmtId="0" fontId="124" fillId="0" borderId="0" xfId="4" applyFont="1" applyAlignment="1" applyProtection="1">
      <protection hidden="1"/>
    </xf>
    <xf numFmtId="0" fontId="124" fillId="0" borderId="4" xfId="4" applyFont="1" applyBorder="1" applyAlignment="1" applyProtection="1">
      <protection hidden="1"/>
    </xf>
    <xf numFmtId="0" fontId="64" fillId="0" borderId="0" xfId="4" applyFont="1" applyAlignment="1" applyProtection="1">
      <protection hidden="1"/>
    </xf>
    <xf numFmtId="0" fontId="128" fillId="0" borderId="0" xfId="4" applyFont="1" applyProtection="1">
      <alignment vertical="center"/>
      <protection hidden="1"/>
    </xf>
    <xf numFmtId="0" fontId="124" fillId="0" borderId="15" xfId="4" applyFont="1" applyBorder="1" applyAlignment="1" applyProtection="1">
      <alignment horizontal="center" vertical="center"/>
      <protection hidden="1"/>
    </xf>
    <xf numFmtId="0" fontId="126" fillId="0" borderId="3" xfId="4" applyFont="1" applyBorder="1" applyProtection="1">
      <alignment vertical="center"/>
      <protection hidden="1"/>
    </xf>
    <xf numFmtId="0" fontId="126" fillId="0" borderId="6" xfId="4" applyFont="1" applyBorder="1" applyProtection="1">
      <alignment vertical="center"/>
      <protection hidden="1"/>
    </xf>
    <xf numFmtId="0" fontId="125" fillId="0" borderId="0" xfId="4" applyFont="1" applyAlignment="1" applyProtection="1">
      <alignment vertical="center" wrapText="1"/>
      <protection hidden="1"/>
    </xf>
    <xf numFmtId="0" fontId="124" fillId="0" borderId="0" xfId="4" applyFont="1" applyAlignment="1" applyProtection="1">
      <alignment vertical="center" shrinkToFit="1"/>
      <protection hidden="1"/>
    </xf>
    <xf numFmtId="0" fontId="125" fillId="0" borderId="15" xfId="4" applyFont="1" applyBorder="1" applyProtection="1">
      <alignment vertical="center"/>
      <protection hidden="1"/>
    </xf>
    <xf numFmtId="0" fontId="125" fillId="0" borderId="4" xfId="4" applyFont="1" applyBorder="1" applyProtection="1">
      <alignment vertical="center"/>
      <protection hidden="1"/>
    </xf>
    <xf numFmtId="0" fontId="125" fillId="0" borderId="0" xfId="4" applyFont="1" applyAlignment="1" applyProtection="1">
      <alignment horizontal="center" vertical="center"/>
      <protection hidden="1"/>
    </xf>
    <xf numFmtId="0" fontId="126" fillId="0" borderId="0" xfId="4" applyFont="1" applyAlignment="1" applyProtection="1">
      <alignment horizontal="center" vertical="center"/>
      <protection hidden="1"/>
    </xf>
    <xf numFmtId="0" fontId="124" fillId="0" borderId="0" xfId="4" applyFont="1" applyAlignment="1" applyProtection="1">
      <alignment horizontal="right" vertical="center"/>
      <protection hidden="1"/>
    </xf>
    <xf numFmtId="0" fontId="124" fillId="0" borderId="0" xfId="4" applyFont="1" applyAlignment="1" applyProtection="1">
      <alignment horizontal="distributed" vertical="center"/>
      <protection hidden="1"/>
    </xf>
    <xf numFmtId="0" fontId="64" fillId="0" borderId="0" xfId="4" applyFont="1" applyAlignment="1" applyProtection="1">
      <alignment horizontal="center" vertical="center"/>
      <protection hidden="1"/>
    </xf>
    <xf numFmtId="0" fontId="126" fillId="0" borderId="0" xfId="4" applyFont="1" applyAlignment="1" applyProtection="1">
      <alignment horizontal="left" vertical="center"/>
      <protection hidden="1"/>
    </xf>
    <xf numFmtId="0" fontId="124" fillId="0" borderId="2" xfId="4" applyFont="1" applyBorder="1" applyProtection="1">
      <alignment vertical="center"/>
      <protection hidden="1"/>
    </xf>
    <xf numFmtId="0" fontId="124" fillId="0" borderId="3" xfId="4" applyFont="1" applyBorder="1" applyProtection="1">
      <alignment vertical="center"/>
      <protection hidden="1"/>
    </xf>
    <xf numFmtId="0" fontId="124" fillId="0" borderId="3" xfId="4" applyFont="1" applyBorder="1" applyAlignment="1" applyProtection="1">
      <alignment horizontal="left" vertical="center"/>
      <protection hidden="1"/>
    </xf>
    <xf numFmtId="0" fontId="125" fillId="0" borderId="3" xfId="4" applyFont="1" applyBorder="1" applyProtection="1">
      <alignment vertical="center"/>
      <protection hidden="1"/>
    </xf>
    <xf numFmtId="0" fontId="124" fillId="0" borderId="6" xfId="4" applyFont="1" applyBorder="1" applyProtection="1">
      <alignment vertical="center"/>
      <protection hidden="1"/>
    </xf>
    <xf numFmtId="0" fontId="64" fillId="0" borderId="1" xfId="4" applyFont="1" applyBorder="1" applyProtection="1">
      <alignment vertical="center"/>
      <protection hidden="1"/>
    </xf>
    <xf numFmtId="0" fontId="64" fillId="0" borderId="1" xfId="4" applyFont="1" applyBorder="1" applyAlignment="1" applyProtection="1">
      <alignment horizontal="left" vertical="center"/>
      <protection hidden="1"/>
    </xf>
    <xf numFmtId="0" fontId="64" fillId="0" borderId="13" xfId="4" applyFont="1" applyBorder="1" applyProtection="1">
      <alignment vertical="center"/>
      <protection hidden="1"/>
    </xf>
    <xf numFmtId="0" fontId="64" fillId="0" borderId="14" xfId="4" applyFont="1" applyBorder="1" applyProtection="1">
      <alignment vertical="center"/>
      <protection hidden="1"/>
    </xf>
    <xf numFmtId="0" fontId="125" fillId="0" borderId="4" xfId="4" applyFont="1" applyBorder="1" applyAlignment="1" applyProtection="1">
      <alignment vertical="center" shrinkToFit="1"/>
      <protection hidden="1"/>
    </xf>
    <xf numFmtId="0" fontId="126" fillId="0" borderId="0" xfId="4" applyFont="1" applyAlignment="1" applyProtection="1">
      <alignment vertical="center" shrinkToFit="1"/>
      <protection hidden="1"/>
    </xf>
    <xf numFmtId="0" fontId="132" fillId="0" borderId="0" xfId="4" applyFont="1" applyProtection="1">
      <alignment vertical="center"/>
      <protection hidden="1"/>
    </xf>
    <xf numFmtId="0" fontId="125" fillId="0" borderId="0" xfId="4" applyFont="1" applyAlignment="1" applyProtection="1">
      <alignment vertical="top"/>
      <protection hidden="1"/>
    </xf>
    <xf numFmtId="0" fontId="128" fillId="0" borderId="15" xfId="4" applyFont="1" applyBorder="1" applyProtection="1">
      <alignment vertical="center"/>
      <protection hidden="1"/>
    </xf>
    <xf numFmtId="0" fontId="125" fillId="0" borderId="0" xfId="4" applyFont="1" applyAlignment="1" applyProtection="1">
      <protection hidden="1"/>
    </xf>
    <xf numFmtId="0" fontId="134" fillId="0" borderId="0" xfId="4" applyFont="1" applyProtection="1">
      <alignment vertical="center"/>
      <protection hidden="1"/>
    </xf>
    <xf numFmtId="0" fontId="125" fillId="0" borderId="24" xfId="4" applyFont="1" applyBorder="1" applyProtection="1">
      <alignment vertical="center"/>
      <protection hidden="1"/>
    </xf>
    <xf numFmtId="0" fontId="125" fillId="0" borderId="24" xfId="4" applyFont="1" applyBorder="1" applyAlignment="1" applyProtection="1">
      <alignment horizontal="center" vertical="center"/>
      <protection hidden="1"/>
    </xf>
    <xf numFmtId="0" fontId="128" fillId="0" borderId="24" xfId="4" applyFont="1" applyBorder="1" applyProtection="1">
      <alignment vertical="center"/>
      <protection hidden="1"/>
    </xf>
    <xf numFmtId="0" fontId="135" fillId="0" borderId="15" xfId="4" applyFont="1" applyBorder="1" applyAlignment="1" applyProtection="1">
      <alignment horizontal="distributed" vertical="center" justifyLastLine="1"/>
      <protection hidden="1"/>
    </xf>
    <xf numFmtId="0" fontId="135" fillId="0" borderId="0" xfId="4" applyFont="1" applyAlignment="1" applyProtection="1">
      <alignment horizontal="distributed" vertical="center" justifyLastLine="1"/>
      <protection hidden="1"/>
    </xf>
    <xf numFmtId="0" fontId="135" fillId="0" borderId="0" xfId="4" applyFont="1" applyAlignment="1" applyProtection="1">
      <alignment vertical="center" shrinkToFit="1"/>
      <protection hidden="1"/>
    </xf>
    <xf numFmtId="0" fontId="135" fillId="0" borderId="4" xfId="4" applyFont="1" applyBorder="1" applyAlignment="1" applyProtection="1">
      <alignment vertical="center" shrinkToFit="1"/>
      <protection hidden="1"/>
    </xf>
    <xf numFmtId="0" fontId="136" fillId="0" borderId="0" xfId="4" applyFont="1" applyProtection="1">
      <alignment vertical="center"/>
      <protection hidden="1"/>
    </xf>
    <xf numFmtId="0" fontId="126" fillId="0" borderId="15" xfId="4" applyFont="1" applyBorder="1" applyAlignment="1" applyProtection="1">
      <alignment horizontal="center" vertical="center"/>
      <protection hidden="1"/>
    </xf>
    <xf numFmtId="0" fontId="73" fillId="0" borderId="17" xfId="4" applyBorder="1" applyAlignment="1" applyProtection="1">
      <alignment horizontal="center" vertical="center"/>
      <protection hidden="1"/>
    </xf>
    <xf numFmtId="0" fontId="73" fillId="0" borderId="18" xfId="4" applyBorder="1" applyAlignment="1" applyProtection="1">
      <alignment horizontal="center" vertical="center"/>
      <protection hidden="1"/>
    </xf>
    <xf numFmtId="0" fontId="125" fillId="0" borderId="18" xfId="4" applyFont="1" applyBorder="1" applyProtection="1">
      <alignment vertical="center"/>
      <protection hidden="1"/>
    </xf>
    <xf numFmtId="0" fontId="95" fillId="0" borderId="18" xfId="4" applyFont="1" applyBorder="1" applyAlignment="1" applyProtection="1">
      <alignment vertical="center" wrapText="1"/>
      <protection hidden="1"/>
    </xf>
    <xf numFmtId="0" fontId="122" fillId="0" borderId="21" xfId="4" applyFont="1" applyBorder="1" applyAlignment="1" applyProtection="1">
      <alignment horizontal="center" vertical="center" shrinkToFit="1"/>
      <protection hidden="1"/>
    </xf>
    <xf numFmtId="0" fontId="95" fillId="0" borderId="15" xfId="4" applyFont="1" applyBorder="1" applyProtection="1">
      <alignment vertical="center"/>
      <protection hidden="1"/>
    </xf>
    <xf numFmtId="0" fontId="64" fillId="0" borderId="4" xfId="4" applyFont="1" applyBorder="1" applyProtection="1">
      <alignment vertical="center"/>
      <protection hidden="1"/>
    </xf>
    <xf numFmtId="0" fontId="64" fillId="0" borderId="15" xfId="4" applyFont="1" applyBorder="1" applyProtection="1">
      <alignment vertical="center"/>
      <protection hidden="1"/>
    </xf>
    <xf numFmtId="0" fontId="64" fillId="0" borderId="2" xfId="4" applyFont="1" applyBorder="1" applyProtection="1">
      <alignment vertical="center"/>
      <protection hidden="1"/>
    </xf>
    <xf numFmtId="0" fontId="64" fillId="0" borderId="3" xfId="4" applyFont="1" applyBorder="1" applyProtection="1">
      <alignment vertical="center"/>
      <protection hidden="1"/>
    </xf>
    <xf numFmtId="0" fontId="64" fillId="0" borderId="6" xfId="4" applyFont="1" applyBorder="1" applyProtection="1">
      <alignment vertical="center"/>
      <protection hidden="1"/>
    </xf>
    <xf numFmtId="0" fontId="151" fillId="0" borderId="0" xfId="3" applyFont="1" applyProtection="1">
      <alignment vertical="center"/>
      <protection hidden="1"/>
    </xf>
    <xf numFmtId="0" fontId="154" fillId="0" borderId="0" xfId="3" applyFont="1" applyProtection="1">
      <alignment vertical="center"/>
      <protection hidden="1"/>
    </xf>
    <xf numFmtId="0" fontId="154" fillId="0" borderId="3" xfId="3" applyFont="1" applyBorder="1" applyProtection="1">
      <alignment vertical="center"/>
      <protection hidden="1"/>
    </xf>
    <xf numFmtId="0" fontId="130" fillId="0" borderId="3" xfId="3" applyFont="1" applyBorder="1" applyProtection="1">
      <alignment vertical="center"/>
      <protection hidden="1"/>
    </xf>
    <xf numFmtId="0" fontId="154" fillId="0" borderId="13" xfId="3" applyFont="1" applyBorder="1" applyProtection="1">
      <alignment vertical="center"/>
      <protection hidden="1"/>
    </xf>
    <xf numFmtId="0" fontId="154" fillId="0" borderId="1" xfId="3" applyFont="1" applyBorder="1" applyProtection="1">
      <alignment vertical="center"/>
      <protection hidden="1"/>
    </xf>
    <xf numFmtId="0" fontId="154" fillId="0" borderId="14" xfId="3" applyFont="1" applyBorder="1" applyProtection="1">
      <alignment vertical="center"/>
      <protection hidden="1"/>
    </xf>
    <xf numFmtId="0" fontId="153" fillId="0" borderId="15" xfId="3" applyFont="1" applyBorder="1" applyProtection="1">
      <alignment vertical="center"/>
      <protection hidden="1"/>
    </xf>
    <xf numFmtId="0" fontId="154" fillId="0" borderId="4" xfId="3" applyFont="1" applyBorder="1" applyProtection="1">
      <alignment vertical="center"/>
      <protection hidden="1"/>
    </xf>
    <xf numFmtId="0" fontId="154" fillId="0" borderId="15" xfId="3" applyFont="1" applyBorder="1" applyProtection="1">
      <alignment vertical="center"/>
      <protection hidden="1"/>
    </xf>
    <xf numFmtId="0" fontId="156" fillId="0" borderId="15" xfId="3" applyFont="1" applyBorder="1" applyAlignment="1" applyProtection="1">
      <alignment horizontal="center" vertical="center" shrinkToFit="1"/>
      <protection hidden="1"/>
    </xf>
    <xf numFmtId="0" fontId="87" fillId="0" borderId="4" xfId="3" applyFont="1" applyBorder="1" applyProtection="1">
      <alignment vertical="center"/>
      <protection hidden="1"/>
    </xf>
    <xf numFmtId="0" fontId="102" fillId="0" borderId="0" xfId="3" applyFont="1" applyAlignment="1" applyProtection="1">
      <alignment vertical="center" shrinkToFit="1"/>
      <protection hidden="1"/>
    </xf>
    <xf numFmtId="0" fontId="87" fillId="0" borderId="0" xfId="3" applyFont="1" applyAlignment="1" applyProtection="1">
      <alignment horizontal="right" vertical="center"/>
      <protection hidden="1"/>
    </xf>
    <xf numFmtId="0" fontId="153" fillId="0" borderId="4" xfId="3" applyFont="1" applyBorder="1" applyProtection="1">
      <alignment vertical="center"/>
      <protection hidden="1"/>
    </xf>
    <xf numFmtId="0" fontId="153" fillId="0" borderId="0" xfId="3" applyFont="1" applyProtection="1">
      <alignment vertical="center"/>
      <protection hidden="1"/>
    </xf>
    <xf numFmtId="0" fontId="87" fillId="0" borderId="15" xfId="3" applyFont="1" applyBorder="1" applyProtection="1">
      <alignment vertical="center"/>
      <protection hidden="1"/>
    </xf>
    <xf numFmtId="0" fontId="130" fillId="0" borderId="0" xfId="3" applyFont="1" applyAlignment="1" applyProtection="1">
      <alignment vertical="center" wrapText="1"/>
      <protection hidden="1"/>
    </xf>
    <xf numFmtId="0" fontId="102" fillId="0" borderId="15" xfId="3" applyFont="1" applyBorder="1" applyAlignment="1" applyProtection="1">
      <alignment horizontal="center" vertical="center" shrinkToFit="1"/>
      <protection hidden="1"/>
    </xf>
    <xf numFmtId="0" fontId="159" fillId="0" borderId="0" xfId="3" applyFont="1" applyAlignment="1" applyProtection="1">
      <alignment horizontal="center" vertical="center"/>
      <protection hidden="1"/>
    </xf>
    <xf numFmtId="0" fontId="160" fillId="0" borderId="0" xfId="3" applyFont="1" applyAlignment="1" applyProtection="1">
      <alignment vertical="center" wrapText="1"/>
      <protection hidden="1"/>
    </xf>
    <xf numFmtId="0" fontId="130" fillId="0" borderId="0" xfId="3" applyFont="1" applyProtection="1">
      <alignment vertical="center"/>
      <protection hidden="1"/>
    </xf>
    <xf numFmtId="0" fontId="156" fillId="0" borderId="0" xfId="3" applyFont="1" applyProtection="1">
      <alignment vertical="center"/>
      <protection hidden="1"/>
    </xf>
    <xf numFmtId="0" fontId="124" fillId="0" borderId="15" xfId="3" applyFont="1" applyBorder="1" applyProtection="1">
      <alignment vertical="center"/>
      <protection hidden="1"/>
    </xf>
    <xf numFmtId="0" fontId="128" fillId="0" borderId="0" xfId="3" applyFont="1" applyProtection="1">
      <alignment vertical="center"/>
      <protection hidden="1"/>
    </xf>
    <xf numFmtId="0" fontId="127" fillId="0" borderId="0" xfId="3" applyFont="1" applyProtection="1">
      <alignment vertical="center"/>
      <protection hidden="1"/>
    </xf>
    <xf numFmtId="0" fontId="125" fillId="0" borderId="0" xfId="3" applyFont="1" applyProtection="1">
      <alignment vertical="center"/>
      <protection hidden="1"/>
    </xf>
    <xf numFmtId="0" fontId="128" fillId="0" borderId="4" xfId="3" applyFont="1" applyBorder="1" applyProtection="1">
      <alignment vertical="center"/>
      <protection hidden="1"/>
    </xf>
    <xf numFmtId="0" fontId="128" fillId="0" borderId="15" xfId="3" applyFont="1" applyBorder="1" applyProtection="1">
      <alignment vertical="center"/>
      <protection hidden="1"/>
    </xf>
    <xf numFmtId="0" fontId="124" fillId="0" borderId="0" xfId="3" applyFont="1" applyProtection="1">
      <alignment vertical="center"/>
      <protection hidden="1"/>
    </xf>
    <xf numFmtId="0" fontId="125" fillId="0" borderId="0" xfId="3" applyFont="1" applyAlignment="1" applyProtection="1">
      <alignment vertical="center" wrapText="1"/>
      <protection hidden="1"/>
    </xf>
    <xf numFmtId="0" fontId="132" fillId="0" borderId="15" xfId="3" applyFont="1" applyBorder="1" applyAlignment="1" applyProtection="1">
      <alignment horizontal="center" vertical="center" shrinkToFit="1"/>
      <protection hidden="1"/>
    </xf>
    <xf numFmtId="0" fontId="127" fillId="0" borderId="4" xfId="3" applyFont="1" applyBorder="1" applyProtection="1">
      <alignment vertical="center"/>
      <protection hidden="1"/>
    </xf>
    <xf numFmtId="0" fontId="152" fillId="0" borderId="0" xfId="3" applyFont="1" applyProtection="1">
      <alignment vertical="center"/>
      <protection hidden="1"/>
    </xf>
    <xf numFmtId="0" fontId="125" fillId="0" borderId="0" xfId="3" applyFont="1" applyAlignment="1" applyProtection="1">
      <alignment horizontal="center" vertical="center" shrinkToFit="1"/>
      <protection hidden="1"/>
    </xf>
    <xf numFmtId="0" fontId="126" fillId="0" borderId="0" xfId="3" applyFont="1" applyProtection="1">
      <alignment vertical="center"/>
      <protection hidden="1"/>
    </xf>
    <xf numFmtId="0" fontId="125" fillId="0" borderId="0" xfId="3" applyFont="1" applyAlignment="1" applyProtection="1">
      <alignment horizontal="left" vertical="center"/>
      <protection hidden="1"/>
    </xf>
    <xf numFmtId="0" fontId="162" fillId="0" borderId="0" xfId="3" applyFont="1" applyProtection="1">
      <alignment vertical="center"/>
      <protection hidden="1"/>
    </xf>
    <xf numFmtId="0" fontId="134" fillId="0" borderId="0" xfId="3" applyFont="1" applyProtection="1">
      <alignment vertical="center"/>
      <protection hidden="1"/>
    </xf>
    <xf numFmtId="0" fontId="125" fillId="0" borderId="0" xfId="3" applyFont="1" applyAlignment="1" applyProtection="1">
      <alignment vertical="top"/>
      <protection hidden="1"/>
    </xf>
    <xf numFmtId="0" fontId="124" fillId="0" borderId="0" xfId="3" applyFont="1" applyAlignment="1" applyProtection="1">
      <protection hidden="1"/>
    </xf>
    <xf numFmtId="0" fontId="126" fillId="0" borderId="24" xfId="3" applyFont="1" applyBorder="1" applyProtection="1">
      <alignment vertical="center"/>
      <protection hidden="1"/>
    </xf>
    <xf numFmtId="0" fontId="125" fillId="0" borderId="24" xfId="3" applyFont="1" applyBorder="1" applyAlignment="1" applyProtection="1">
      <alignment horizontal="center" vertical="center"/>
      <protection hidden="1"/>
    </xf>
    <xf numFmtId="0" fontId="127" fillId="0" borderId="24" xfId="3" applyFont="1" applyBorder="1" applyProtection="1">
      <alignment vertical="center"/>
      <protection hidden="1"/>
    </xf>
    <xf numFmtId="0" fontId="127" fillId="0" borderId="15" xfId="3" applyFont="1" applyBorder="1" applyProtection="1">
      <alignment vertical="center"/>
      <protection hidden="1"/>
    </xf>
    <xf numFmtId="0" fontId="135" fillId="0" borderId="0" xfId="3" applyFont="1" applyProtection="1">
      <alignment vertical="center"/>
      <protection hidden="1"/>
    </xf>
    <xf numFmtId="0" fontId="164" fillId="0" borderId="0" xfId="3" applyFont="1" applyProtection="1">
      <alignment vertical="center"/>
      <protection hidden="1"/>
    </xf>
    <xf numFmtId="0" fontId="164" fillId="0" borderId="0" xfId="3" applyFont="1" applyAlignment="1" applyProtection="1">
      <alignment horizontal="center" vertical="center"/>
      <protection hidden="1"/>
    </xf>
    <xf numFmtId="0" fontId="125" fillId="0" borderId="0" xfId="3" applyFont="1" applyAlignment="1" applyProtection="1">
      <alignment horizontal="right" vertical="center"/>
      <protection hidden="1"/>
    </xf>
    <xf numFmtId="0" fontId="135" fillId="0" borderId="0" xfId="3" applyFont="1" applyAlignment="1" applyProtection="1">
      <alignment vertical="center" wrapText="1"/>
      <protection hidden="1"/>
    </xf>
    <xf numFmtId="0" fontId="127" fillId="0" borderId="2" xfId="3" applyFont="1" applyBorder="1" applyProtection="1">
      <alignment vertical="center"/>
      <protection hidden="1"/>
    </xf>
    <xf numFmtId="0" fontId="127" fillId="0" borderId="3" xfId="3" applyFont="1" applyBorder="1" applyProtection="1">
      <alignment vertical="center"/>
      <protection hidden="1"/>
    </xf>
    <xf numFmtId="0" fontId="127" fillId="0" borderId="6" xfId="3" applyFont="1" applyBorder="1" applyProtection="1">
      <alignment vertical="center"/>
      <protection hidden="1"/>
    </xf>
    <xf numFmtId="0" fontId="127" fillId="0" borderId="13" xfId="3" applyFont="1" applyBorder="1" applyProtection="1">
      <alignment vertical="center"/>
      <protection hidden="1"/>
    </xf>
    <xf numFmtId="0" fontId="127" fillId="0" borderId="1" xfId="3" applyFont="1" applyBorder="1" applyProtection="1">
      <alignment vertical="center"/>
      <protection hidden="1"/>
    </xf>
    <xf numFmtId="0" fontId="152" fillId="0" borderId="1" xfId="3" applyFont="1" applyBorder="1" applyProtection="1">
      <alignment vertical="center"/>
      <protection hidden="1"/>
    </xf>
    <xf numFmtId="0" fontId="152" fillId="0" borderId="15" xfId="3" applyFont="1" applyBorder="1" applyProtection="1">
      <alignment vertical="center"/>
      <protection hidden="1"/>
    </xf>
    <xf numFmtId="0" fontId="178" fillId="0" borderId="0" xfId="0" applyFont="1" applyAlignment="1" applyProtection="1">
      <alignment horizontal="left" vertical="center"/>
      <protection hidden="1"/>
    </xf>
    <xf numFmtId="0" fontId="178" fillId="0" borderId="0" xfId="0" applyFont="1" applyAlignment="1" applyProtection="1">
      <alignment horizontal="center" vertical="center"/>
      <protection hidden="1"/>
    </xf>
    <xf numFmtId="0" fontId="178" fillId="0" borderId="0" xfId="0" applyFont="1" applyAlignment="1" applyProtection="1">
      <alignment vertical="center" shrinkToFit="1"/>
      <protection hidden="1"/>
    </xf>
    <xf numFmtId="0" fontId="179" fillId="0" borderId="0" xfId="0" applyFont="1" applyAlignment="1" applyProtection="1">
      <alignment vertical="center" shrinkToFit="1"/>
      <protection hidden="1"/>
    </xf>
    <xf numFmtId="0" fontId="178" fillId="0" borderId="0" xfId="0" applyFont="1" applyAlignment="1" applyProtection="1">
      <alignment horizontal="center" vertical="center" shrinkToFit="1"/>
      <protection hidden="1"/>
    </xf>
    <xf numFmtId="0" fontId="178" fillId="0" borderId="0" xfId="0" applyFont="1" applyAlignment="1" applyProtection="1">
      <alignment horizontal="left" vertical="center" shrinkToFit="1"/>
      <protection hidden="1"/>
    </xf>
    <xf numFmtId="0" fontId="180" fillId="0" borderId="7" xfId="0" applyFont="1" applyBorder="1" applyAlignment="1" applyProtection="1">
      <alignment horizontal="center" vertical="center"/>
      <protection hidden="1"/>
    </xf>
    <xf numFmtId="0" fontId="180" fillId="0" borderId="7" xfId="0" applyFont="1" applyBorder="1" applyAlignment="1" applyProtection="1">
      <alignment horizontal="center" vertical="center" wrapText="1"/>
      <protection hidden="1"/>
    </xf>
    <xf numFmtId="0" fontId="144" fillId="0" borderId="0" xfId="0" applyFont="1" applyAlignment="1" applyProtection="1">
      <alignment horizontal="left" vertical="center"/>
      <protection hidden="1"/>
    </xf>
    <xf numFmtId="0" fontId="144" fillId="0" borderId="7" xfId="0" applyFont="1" applyBorder="1" applyAlignment="1" applyProtection="1">
      <alignment horizontal="center" vertical="center"/>
      <protection hidden="1"/>
    </xf>
    <xf numFmtId="0" fontId="183" fillId="0" borderId="7" xfId="0" applyFont="1" applyBorder="1" applyAlignment="1" applyProtection="1">
      <alignment horizontal="center" vertical="center" shrinkToFit="1"/>
      <protection locked="0"/>
    </xf>
    <xf numFmtId="0" fontId="144" fillId="0" borderId="1" xfId="0" applyFont="1" applyBorder="1" applyAlignment="1" applyProtection="1">
      <alignment horizontal="center" vertical="center"/>
      <protection locked="0"/>
    </xf>
    <xf numFmtId="0" fontId="182" fillId="0" borderId="1" xfId="0" applyFont="1" applyBorder="1" applyAlignment="1" applyProtection="1">
      <alignment vertical="center" shrinkToFit="1"/>
      <protection locked="0"/>
    </xf>
    <xf numFmtId="0" fontId="185" fillId="0" borderId="1" xfId="0" applyFont="1" applyBorder="1" applyAlignment="1" applyProtection="1">
      <alignment vertical="center" shrinkToFit="1"/>
      <protection locked="0"/>
    </xf>
    <xf numFmtId="0" fontId="179" fillId="0" borderId="1" xfId="0" applyFont="1" applyBorder="1" applyAlignment="1" applyProtection="1">
      <alignment horizontal="right" vertical="center"/>
      <protection locked="0"/>
    </xf>
    <xf numFmtId="0" fontId="144" fillId="0" borderId="0" xfId="0" applyFont="1" applyAlignment="1" applyProtection="1">
      <alignment horizontal="center" vertical="center"/>
      <protection hidden="1"/>
    </xf>
    <xf numFmtId="0" fontId="178" fillId="0" borderId="0" xfId="0" applyFont="1" applyProtection="1">
      <alignment vertical="center"/>
      <protection locked="0"/>
    </xf>
    <xf numFmtId="0" fontId="179" fillId="0" borderId="0" xfId="0" applyFont="1" applyAlignment="1" applyProtection="1">
      <alignment horizontal="right" vertical="center"/>
      <protection hidden="1"/>
    </xf>
    <xf numFmtId="0" fontId="55" fillId="0" borderId="3" xfId="0" applyFont="1" applyBorder="1" applyAlignment="1" applyProtection="1">
      <alignment horizontal="center" vertical="center" shrinkToFit="1"/>
      <protection hidden="1"/>
    </xf>
    <xf numFmtId="0" fontId="191" fillId="0" borderId="0" xfId="0" applyFont="1" applyAlignment="1" applyProtection="1">
      <alignment horizontal="center" vertical="center" shrinkToFit="1"/>
      <protection hidden="1"/>
    </xf>
    <xf numFmtId="0" fontId="192" fillId="0" borderId="0" xfId="1" applyFont="1" applyAlignment="1" applyProtection="1">
      <alignment vertical="center" wrapText="1" shrinkToFit="1"/>
      <protection hidden="1"/>
    </xf>
    <xf numFmtId="0" fontId="193" fillId="0" borderId="0" xfId="1" applyFont="1" applyAlignment="1" applyProtection="1">
      <alignment horizontal="right" vertical="center" shrinkToFit="1"/>
      <protection hidden="1"/>
    </xf>
    <xf numFmtId="0" fontId="193" fillId="0" borderId="0" xfId="1" applyFont="1" applyAlignment="1" applyProtection="1">
      <alignment horizontal="left" vertical="center"/>
      <protection hidden="1"/>
    </xf>
    <xf numFmtId="0" fontId="128" fillId="0" borderId="0" xfId="0" applyFont="1" applyAlignment="1" applyProtection="1">
      <alignment vertical="center" shrinkToFit="1"/>
      <protection hidden="1"/>
    </xf>
    <xf numFmtId="0" fontId="124" fillId="0" borderId="0" xfId="0" applyFont="1" applyProtection="1">
      <alignment vertical="center"/>
      <protection hidden="1"/>
    </xf>
    <xf numFmtId="0" fontId="0" fillId="0" borderId="0" xfId="0" applyAlignment="1" applyProtection="1">
      <alignment horizontal="center" vertical="center" shrinkToFit="1"/>
      <protection hidden="1"/>
    </xf>
    <xf numFmtId="0" fontId="124" fillId="0" borderId="0" xfId="0" applyFont="1" applyAlignment="1" applyProtection="1">
      <alignment horizontal="center" vertical="center" shrinkToFit="1"/>
      <protection hidden="1"/>
    </xf>
    <xf numFmtId="0" fontId="124" fillId="0" borderId="0" xfId="0" applyFont="1" applyAlignment="1" applyProtection="1">
      <alignment horizontal="left" vertical="center"/>
      <protection hidden="1"/>
    </xf>
    <xf numFmtId="0" fontId="194" fillId="0" borderId="0" xfId="0" applyFont="1" applyAlignment="1" applyProtection="1">
      <alignment vertical="center" shrinkToFit="1"/>
      <protection hidden="1"/>
    </xf>
    <xf numFmtId="0" fontId="195" fillId="0" borderId="0" xfId="0" applyFont="1" applyAlignment="1" applyProtection="1">
      <alignment horizontal="left" vertical="center"/>
      <protection hidden="1"/>
    </xf>
    <xf numFmtId="0" fontId="195" fillId="0" borderId="0" xfId="0" applyFont="1" applyAlignment="1" applyProtection="1">
      <alignment vertical="center" shrinkToFit="1"/>
      <protection hidden="1"/>
    </xf>
    <xf numFmtId="0" fontId="195" fillId="0" borderId="0" xfId="0" applyFont="1" applyProtection="1">
      <alignment vertical="center"/>
      <protection hidden="1"/>
    </xf>
    <xf numFmtId="0" fontId="78" fillId="0" borderId="0" xfId="0" applyFont="1" applyAlignment="1" applyProtection="1">
      <alignment vertical="center" shrinkToFit="1"/>
      <protection hidden="1"/>
    </xf>
    <xf numFmtId="0" fontId="196" fillId="0" borderId="0" xfId="0" applyFont="1" applyAlignment="1" applyProtection="1">
      <alignment horizontal="center" vertical="center" shrinkToFit="1"/>
      <protection hidden="1"/>
    </xf>
    <xf numFmtId="0" fontId="135" fillId="0" borderId="0" xfId="0" applyFont="1" applyAlignment="1" applyProtection="1">
      <alignment horizontal="center" vertical="center" shrinkToFit="1"/>
      <protection hidden="1"/>
    </xf>
    <xf numFmtId="0" fontId="135" fillId="0" borderId="0" xfId="0" applyFont="1" applyAlignment="1" applyProtection="1">
      <alignment horizontal="left" vertical="center"/>
      <protection hidden="1"/>
    </xf>
    <xf numFmtId="0" fontId="124" fillId="0" borderId="0" xfId="0" applyFont="1" applyAlignment="1" applyProtection="1">
      <alignment vertical="center" shrinkToFit="1"/>
      <protection hidden="1"/>
    </xf>
    <xf numFmtId="0" fontId="197" fillId="0" borderId="0" xfId="0" applyFont="1" applyAlignment="1" applyProtection="1">
      <alignment vertical="center" shrinkToFit="1"/>
      <protection hidden="1"/>
    </xf>
    <xf numFmtId="0" fontId="198" fillId="0" borderId="0" xfId="0" applyFont="1" applyAlignment="1" applyProtection="1">
      <alignment horizontal="center" vertical="center"/>
      <protection hidden="1"/>
    </xf>
    <xf numFmtId="0" fontId="198" fillId="0" borderId="0" xfId="0" applyFont="1" applyProtection="1">
      <alignment vertical="center"/>
      <protection hidden="1"/>
    </xf>
    <xf numFmtId="0" fontId="56" fillId="0" borderId="0" xfId="0" applyFont="1" applyProtection="1">
      <alignment vertical="center"/>
      <protection hidden="1"/>
    </xf>
    <xf numFmtId="0" fontId="0" fillId="0" borderId="0" xfId="0" applyAlignment="1" applyProtection="1">
      <alignment horizontal="left" vertical="center"/>
      <protection hidden="1"/>
    </xf>
    <xf numFmtId="0" fontId="198" fillId="0" borderId="0" xfId="0" applyFont="1" applyAlignment="1" applyProtection="1">
      <alignment horizontal="left" vertical="center"/>
      <protection hidden="1"/>
    </xf>
    <xf numFmtId="0" fontId="197" fillId="0" borderId="0" xfId="0" applyFont="1" applyProtection="1">
      <alignment vertical="center"/>
      <protection hidden="1"/>
    </xf>
    <xf numFmtId="0" fontId="199" fillId="0" borderId="0" xfId="0" applyFont="1" applyAlignment="1" applyProtection="1">
      <alignment horizontal="right" vertical="center"/>
      <protection hidden="1"/>
    </xf>
    <xf numFmtId="0" fontId="199" fillId="0" borderId="0" xfId="0" applyFont="1" applyAlignment="1" applyProtection="1">
      <alignment horizontal="left" vertical="center"/>
      <protection hidden="1"/>
    </xf>
    <xf numFmtId="0" fontId="199" fillId="0" borderId="0" xfId="0" applyFont="1" applyAlignment="1" applyProtection="1">
      <alignment horizontal="center" vertical="center"/>
      <protection hidden="1"/>
    </xf>
    <xf numFmtId="0" fontId="199" fillId="0" borderId="0" xfId="0" applyFont="1" applyProtection="1">
      <alignment vertical="center"/>
      <protection hidden="1"/>
    </xf>
    <xf numFmtId="0" fontId="204" fillId="0" borderId="0" xfId="0" applyFont="1" applyAlignment="1" applyProtection="1">
      <alignment vertical="center" shrinkToFit="1"/>
      <protection hidden="1"/>
    </xf>
    <xf numFmtId="0" fontId="204" fillId="0" borderId="0" xfId="0" applyFont="1" applyProtection="1">
      <alignment vertical="center"/>
      <protection hidden="1"/>
    </xf>
    <xf numFmtId="0" fontId="78" fillId="0" borderId="0" xfId="0" applyFont="1" applyAlignment="1" applyProtection="1">
      <alignment horizontal="center" vertical="center" shrinkToFit="1"/>
      <protection hidden="1"/>
    </xf>
    <xf numFmtId="0" fontId="127" fillId="0" borderId="0" xfId="0" applyFont="1" applyAlignment="1" applyProtection="1">
      <alignment horizontal="center" vertical="center" shrinkToFit="1"/>
      <protection hidden="1"/>
    </xf>
    <xf numFmtId="0" fontId="127" fillId="0" borderId="0" xfId="0" applyFont="1" applyAlignment="1" applyProtection="1">
      <alignment horizontal="left" vertical="center"/>
      <protection hidden="1"/>
    </xf>
    <xf numFmtId="0" fontId="215" fillId="0" borderId="0" xfId="1" applyFont="1" applyAlignment="1" applyProtection="1">
      <alignment horizontal="left" vertical="center"/>
      <protection hidden="1"/>
    </xf>
    <xf numFmtId="0" fontId="216" fillId="0" borderId="0" xfId="1" applyFont="1" applyAlignment="1" applyProtection="1">
      <alignment vertical="center"/>
      <protection hidden="1"/>
    </xf>
    <xf numFmtId="0" fontId="125" fillId="0" borderId="3" xfId="4" applyFont="1" applyBorder="1" applyAlignment="1" applyProtection="1">
      <alignment horizontal="left" vertical="center"/>
      <protection hidden="1"/>
    </xf>
    <xf numFmtId="0" fontId="137" fillId="0" borderId="3" xfId="4" applyFont="1" applyBorder="1" applyAlignment="1" applyProtection="1">
      <alignment vertical="center" shrinkToFit="1"/>
      <protection hidden="1"/>
    </xf>
    <xf numFmtId="0" fontId="217" fillId="0" borderId="0" xfId="4" applyFont="1" applyProtection="1">
      <alignment vertical="center"/>
      <protection hidden="1"/>
    </xf>
    <xf numFmtId="0" fontId="218" fillId="0" borderId="15" xfId="4" applyFont="1" applyBorder="1" applyProtection="1">
      <alignment vertical="center"/>
      <protection hidden="1"/>
    </xf>
    <xf numFmtId="0" fontId="218" fillId="0" borderId="0" xfId="4" applyFont="1" applyProtection="1">
      <alignment vertical="center"/>
      <protection hidden="1"/>
    </xf>
    <xf numFmtId="0" fontId="78" fillId="0" borderId="4" xfId="4" applyFont="1" applyBorder="1" applyProtection="1">
      <alignment vertical="center"/>
      <protection hidden="1"/>
    </xf>
    <xf numFmtId="0" fontId="219" fillId="0" borderId="0" xfId="4" applyFont="1" applyProtection="1">
      <alignment vertical="center"/>
      <protection hidden="1"/>
    </xf>
    <xf numFmtId="0" fontId="131" fillId="0" borderId="15" xfId="4" applyFont="1" applyBorder="1" applyProtection="1">
      <alignment vertical="center"/>
      <protection hidden="1"/>
    </xf>
    <xf numFmtId="0" fontId="131" fillId="0" borderId="0" xfId="4" applyFont="1" applyProtection="1">
      <alignment vertical="center"/>
      <protection hidden="1"/>
    </xf>
    <xf numFmtId="0" fontId="131" fillId="0" borderId="4" xfId="4" applyFont="1" applyBorder="1" applyProtection="1">
      <alignment vertical="center"/>
      <protection hidden="1"/>
    </xf>
    <xf numFmtId="0" fontId="94" fillId="0" borderId="0" xfId="4" applyFont="1" applyProtection="1">
      <alignment vertical="center"/>
      <protection hidden="1"/>
    </xf>
    <xf numFmtId="0" fontId="217" fillId="0" borderId="15" xfId="4" applyFont="1" applyBorder="1" applyProtection="1">
      <alignment vertical="center"/>
      <protection hidden="1"/>
    </xf>
    <xf numFmtId="0" fontId="217" fillId="0" borderId="4" xfId="4" applyFont="1" applyBorder="1" applyProtection="1">
      <alignment vertical="center"/>
      <protection hidden="1"/>
    </xf>
    <xf numFmtId="0" fontId="64" fillId="0" borderId="0" xfId="6" applyFont="1" applyAlignment="1" applyProtection="1">
      <alignment horizontal="center" vertical="center"/>
      <protection locked="0"/>
    </xf>
    <xf numFmtId="0" fontId="89" fillId="0" borderId="0" xfId="6" applyFont="1" applyProtection="1">
      <alignment vertical="center"/>
      <protection hidden="1"/>
    </xf>
    <xf numFmtId="0" fontId="95" fillId="0" borderId="0" xfId="6" applyFont="1" applyProtection="1">
      <alignment vertical="center"/>
      <protection hidden="1"/>
    </xf>
    <xf numFmtId="0" fontId="89" fillId="0" borderId="13" xfId="6" applyFont="1" applyBorder="1" applyProtection="1">
      <alignment vertical="center"/>
      <protection hidden="1"/>
    </xf>
    <xf numFmtId="0" fontId="89" fillId="0" borderId="1" xfId="6" applyFont="1" applyBorder="1" applyProtection="1">
      <alignment vertical="center"/>
      <protection hidden="1"/>
    </xf>
    <xf numFmtId="0" fontId="95" fillId="0" borderId="1" xfId="6" applyFont="1" applyBorder="1" applyProtection="1">
      <alignment vertical="center"/>
      <protection hidden="1"/>
    </xf>
    <xf numFmtId="0" fontId="89" fillId="0" borderId="14" xfId="6" applyFont="1" applyBorder="1" applyProtection="1">
      <alignment vertical="center"/>
      <protection hidden="1"/>
    </xf>
    <xf numFmtId="0" fontId="64" fillId="0" borderId="15" xfId="6" applyFont="1" applyBorder="1" applyProtection="1">
      <alignment vertical="center"/>
      <protection hidden="1"/>
    </xf>
    <xf numFmtId="0" fontId="64" fillId="0" borderId="0" xfId="6" applyFont="1" applyProtection="1">
      <alignment vertical="center"/>
      <protection hidden="1"/>
    </xf>
    <xf numFmtId="0" fontId="64" fillId="0" borderId="4" xfId="6" applyFont="1" applyBorder="1" applyProtection="1">
      <alignment vertical="center"/>
      <protection hidden="1"/>
    </xf>
    <xf numFmtId="0" fontId="95" fillId="0" borderId="0" xfId="6" applyFont="1" applyAlignment="1" applyProtection="1">
      <alignment horizontal="left" vertical="center" shrinkToFit="1"/>
      <protection hidden="1"/>
    </xf>
    <xf numFmtId="0" fontId="64" fillId="0" borderId="0" xfId="6" applyFont="1" applyAlignment="1" applyProtection="1">
      <alignment horizontal="center" vertical="center"/>
      <protection hidden="1"/>
    </xf>
    <xf numFmtId="0" fontId="64" fillId="0" borderId="0" xfId="6" applyFont="1" applyAlignment="1" applyProtection="1">
      <alignment vertical="center" shrinkToFit="1"/>
      <protection hidden="1"/>
    </xf>
    <xf numFmtId="0" fontId="64" fillId="0" borderId="0" xfId="6" applyFont="1" applyAlignment="1" applyProtection="1">
      <protection hidden="1"/>
    </xf>
    <xf numFmtId="0" fontId="64" fillId="0" borderId="0" xfId="6" applyFont="1" applyAlignment="1" applyProtection="1">
      <alignment horizontal="right"/>
      <protection hidden="1"/>
    </xf>
    <xf numFmtId="0" fontId="165" fillId="0" borderId="0" xfId="6" applyFont="1" applyProtection="1">
      <alignment vertical="center"/>
      <protection hidden="1"/>
    </xf>
    <xf numFmtId="0" fontId="95" fillId="0" borderId="15" xfId="6" applyFont="1" applyBorder="1" applyProtection="1">
      <alignment vertical="center"/>
      <protection hidden="1"/>
    </xf>
    <xf numFmtId="0" fontId="95" fillId="0" borderId="0" xfId="6" applyFont="1" applyAlignment="1" applyProtection="1">
      <alignment horizontal="left" vertical="center"/>
      <protection hidden="1"/>
    </xf>
    <xf numFmtId="0" fontId="95" fillId="0" borderId="4" xfId="6" applyFont="1" applyBorder="1" applyProtection="1">
      <alignment vertical="center"/>
      <protection hidden="1"/>
    </xf>
    <xf numFmtId="0" fontId="64" fillId="0" borderId="15" xfId="6" applyFont="1" applyBorder="1" applyAlignment="1" applyProtection="1">
      <protection hidden="1"/>
    </xf>
    <xf numFmtId="0" fontId="64" fillId="0" borderId="4" xfId="6" applyFont="1" applyBorder="1" applyAlignment="1" applyProtection="1">
      <protection hidden="1"/>
    </xf>
    <xf numFmtId="0" fontId="95" fillId="0" borderId="3" xfId="6" applyFont="1" applyBorder="1" applyProtection="1">
      <alignment vertical="center"/>
      <protection hidden="1"/>
    </xf>
    <xf numFmtId="0" fontId="64" fillId="0" borderId="3" xfId="6" applyFont="1" applyBorder="1" applyProtection="1">
      <alignment vertical="center"/>
      <protection hidden="1"/>
    </xf>
    <xf numFmtId="0" fontId="95" fillId="0" borderId="3" xfId="6" applyFont="1" applyBorder="1" applyAlignment="1" applyProtection="1">
      <alignment horizontal="center" vertical="center"/>
      <protection hidden="1"/>
    </xf>
    <xf numFmtId="0" fontId="165" fillId="0" borderId="3" xfId="6" applyFont="1" applyBorder="1" applyProtection="1">
      <alignment vertical="center"/>
      <protection hidden="1"/>
    </xf>
    <xf numFmtId="0" fontId="95" fillId="0" borderId="0" xfId="6" applyFont="1" applyAlignment="1" applyProtection="1">
      <alignment horizontal="center" vertical="center"/>
      <protection hidden="1"/>
    </xf>
    <xf numFmtId="0" fontId="64" fillId="0" borderId="0" xfId="6" applyFont="1" applyAlignment="1" applyProtection="1">
      <alignment horizontal="left" vertical="center"/>
      <protection hidden="1"/>
    </xf>
    <xf numFmtId="0" fontId="103" fillId="0" borderId="0" xfId="6" applyFont="1" applyProtection="1">
      <alignment vertical="center"/>
      <protection hidden="1"/>
    </xf>
    <xf numFmtId="0" fontId="89" fillId="0" borderId="15" xfId="6" applyFont="1" applyBorder="1" applyProtection="1">
      <alignment vertical="center"/>
      <protection hidden="1"/>
    </xf>
    <xf numFmtId="0" fontId="89" fillId="0" borderId="4" xfId="6" applyFont="1" applyBorder="1" applyProtection="1">
      <alignment vertical="center"/>
      <protection hidden="1"/>
    </xf>
    <xf numFmtId="0" fontId="73" fillId="0" borderId="0" xfId="6" applyFont="1" applyProtection="1">
      <alignment vertical="center"/>
      <protection hidden="1"/>
    </xf>
    <xf numFmtId="0" fontId="94" fillId="0" borderId="15" xfId="6" applyFont="1" applyBorder="1" applyProtection="1">
      <alignment vertical="center"/>
      <protection hidden="1"/>
    </xf>
    <xf numFmtId="0" fontId="89" fillId="0" borderId="2" xfId="6" applyFont="1" applyBorder="1" applyProtection="1">
      <alignment vertical="center"/>
      <protection hidden="1"/>
    </xf>
    <xf numFmtId="0" fontId="64" fillId="0" borderId="3" xfId="6" applyFont="1" applyBorder="1" applyAlignment="1" applyProtection="1">
      <alignment vertical="center" wrapText="1"/>
      <protection hidden="1"/>
    </xf>
    <xf numFmtId="0" fontId="64" fillId="0" borderId="6" xfId="6" applyFont="1" applyBorder="1" applyAlignment="1" applyProtection="1">
      <alignment vertical="center" wrapText="1"/>
      <protection hidden="1"/>
    </xf>
    <xf numFmtId="55" fontId="0" fillId="0" borderId="0" xfId="0" applyNumberFormat="1" applyAlignment="1" applyProtection="1">
      <protection hidden="1"/>
    </xf>
    <xf numFmtId="49" fontId="16" fillId="0" borderId="0" xfId="0" applyNumberFormat="1" applyFont="1" applyAlignment="1" applyProtection="1">
      <alignment horizontal="right" vertical="center"/>
      <protection hidden="1"/>
    </xf>
    <xf numFmtId="0" fontId="78" fillId="0" borderId="0" xfId="0" applyFont="1" applyProtection="1">
      <alignment vertical="center"/>
      <protection hidden="1"/>
    </xf>
    <xf numFmtId="0" fontId="125" fillId="0" borderId="0" xfId="3" applyFont="1" applyAlignment="1" applyProtection="1">
      <alignment horizontal="left" vertical="center" wrapText="1"/>
      <protection hidden="1"/>
    </xf>
    <xf numFmtId="0" fontId="0" fillId="0" borderId="0" xfId="0" applyAlignment="1" applyProtection="1">
      <alignment horizontal="center" vertical="center"/>
      <protection locked="0"/>
    </xf>
    <xf numFmtId="0" fontId="153" fillId="0" borderId="0" xfId="3" applyFont="1" applyAlignment="1" applyProtection="1">
      <alignment horizontal="center" vertical="center"/>
      <protection locked="0"/>
    </xf>
    <xf numFmtId="0" fontId="87" fillId="0" borderId="15" xfId="0" applyFont="1" applyBorder="1" applyProtection="1">
      <alignment vertical="center"/>
      <protection hidden="1"/>
    </xf>
    <xf numFmtId="0" fontId="64" fillId="0" borderId="0" xfId="0" applyFont="1" applyAlignment="1" applyProtection="1">
      <alignment horizontal="left" vertical="center"/>
      <protection hidden="1"/>
    </xf>
    <xf numFmtId="0" fontId="64" fillId="0" borderId="0" xfId="0" applyFont="1" applyProtection="1">
      <alignment vertical="center"/>
      <protection hidden="1"/>
    </xf>
    <xf numFmtId="0" fontId="87" fillId="0" borderId="0" xfId="0" applyFont="1" applyProtection="1">
      <alignment vertical="center"/>
      <protection hidden="1"/>
    </xf>
    <xf numFmtId="0" fontId="158" fillId="0" borderId="0" xfId="0" applyFont="1" applyAlignment="1" applyProtection="1">
      <alignment horizontal="left" vertical="center"/>
      <protection hidden="1"/>
    </xf>
    <xf numFmtId="0" fontId="64" fillId="0" borderId="4" xfId="0" applyFont="1" applyBorder="1" applyProtection="1">
      <alignment vertical="center"/>
      <protection hidden="1"/>
    </xf>
    <xf numFmtId="0" fontId="96" fillId="0" borderId="0" xfId="0" applyFont="1" applyAlignment="1" applyProtection="1">
      <alignment horizontal="left" vertical="center"/>
      <protection hidden="1"/>
    </xf>
    <xf numFmtId="0" fontId="102" fillId="0" borderId="0" xfId="0" applyFont="1" applyProtection="1">
      <alignment vertical="center"/>
      <protection hidden="1"/>
    </xf>
    <xf numFmtId="0" fontId="102" fillId="0" borderId="0" xfId="0" applyFont="1" applyAlignment="1" applyProtection="1">
      <alignment vertical="center" wrapText="1"/>
      <protection hidden="1"/>
    </xf>
    <xf numFmtId="0" fontId="96" fillId="0" borderId="0" xfId="0" applyFont="1" applyProtection="1">
      <alignment vertical="center"/>
      <protection hidden="1"/>
    </xf>
    <xf numFmtId="0" fontId="96" fillId="0" borderId="4" xfId="0" applyFont="1" applyBorder="1" applyProtection="1">
      <alignment vertical="center"/>
      <protection hidden="1"/>
    </xf>
    <xf numFmtId="0" fontId="229" fillId="0" borderId="0" xfId="0" applyFont="1" applyProtection="1">
      <alignment vertical="center"/>
      <protection hidden="1"/>
    </xf>
    <xf numFmtId="0" fontId="229" fillId="0" borderId="0" xfId="0" applyFont="1" applyAlignment="1" applyProtection="1">
      <alignment horizontal="center" vertical="center"/>
      <protection hidden="1"/>
    </xf>
    <xf numFmtId="0" fontId="229" fillId="0" borderId="0" xfId="0" applyFont="1" applyAlignment="1" applyProtection="1">
      <alignment horizontal="left" vertical="center"/>
      <protection hidden="1"/>
    </xf>
    <xf numFmtId="0" fontId="230" fillId="0" borderId="0" xfId="0" applyFont="1" applyProtection="1">
      <alignment vertical="center"/>
      <protection hidden="1"/>
    </xf>
    <xf numFmtId="0" fontId="229" fillId="0" borderId="4" xfId="0" applyFont="1" applyBorder="1" applyAlignment="1" applyProtection="1">
      <alignment horizontal="left" vertical="center"/>
      <protection hidden="1"/>
    </xf>
    <xf numFmtId="0" fontId="231" fillId="0" borderId="0" xfId="0" applyFont="1" applyProtection="1">
      <alignment vertical="center"/>
      <protection hidden="1"/>
    </xf>
    <xf numFmtId="0" fontId="231" fillId="0" borderId="4" xfId="0" applyFont="1" applyBorder="1" applyAlignment="1" applyProtection="1">
      <alignment horizontal="left" vertical="center"/>
      <protection hidden="1"/>
    </xf>
    <xf numFmtId="0" fontId="96" fillId="0" borderId="15" xfId="0" applyFont="1" applyBorder="1" applyProtection="1">
      <alignment vertical="center"/>
      <protection hidden="1"/>
    </xf>
    <xf numFmtId="0" fontId="95" fillId="0" borderId="0" xfId="0" applyFont="1" applyProtection="1">
      <alignment vertical="center"/>
      <protection hidden="1"/>
    </xf>
    <xf numFmtId="0" fontId="96" fillId="0" borderId="0" xfId="0" applyFont="1" applyAlignment="1" applyProtection="1">
      <alignment horizontal="left" vertical="center"/>
      <protection locked="0"/>
    </xf>
    <xf numFmtId="0" fontId="102" fillId="0" borderId="0" xfId="0" applyFont="1" applyProtection="1">
      <alignment vertical="center"/>
      <protection locked="0"/>
    </xf>
    <xf numFmtId="0" fontId="96" fillId="0" borderId="0" xfId="0" applyFont="1" applyProtection="1">
      <alignment vertical="center"/>
      <protection locked="0"/>
    </xf>
    <xf numFmtId="0" fontId="125" fillId="0" borderId="4" xfId="3" applyFont="1" applyBorder="1" applyProtection="1">
      <alignment vertical="center"/>
      <protection hidden="1"/>
    </xf>
    <xf numFmtId="0" fontId="87" fillId="0" borderId="0" xfId="3" applyFont="1" applyProtection="1">
      <alignment vertical="center"/>
      <protection locked="0"/>
    </xf>
    <xf numFmtId="0" fontId="95" fillId="0" borderId="0" xfId="3" applyFont="1" applyAlignment="1" applyProtection="1">
      <alignment horizontal="center" vertical="center" shrinkToFit="1"/>
      <protection locked="0"/>
    </xf>
    <xf numFmtId="0" fontId="95" fillId="0" borderId="0" xfId="3" applyFont="1" applyProtection="1">
      <alignment vertical="center"/>
      <protection locked="0"/>
    </xf>
    <xf numFmtId="0" fontId="64" fillId="0" borderId="4" xfId="3" applyFont="1" applyBorder="1" applyAlignment="1" applyProtection="1">
      <alignment vertical="center" shrinkToFit="1"/>
      <protection hidden="1"/>
    </xf>
    <xf numFmtId="0" fontId="234" fillId="0" borderId="0" xfId="1" applyFont="1" applyAlignment="1" applyProtection="1">
      <alignment vertical="center"/>
      <protection hidden="1"/>
    </xf>
    <xf numFmtId="0" fontId="216" fillId="0" borderId="0" xfId="1" applyFont="1" applyAlignment="1" applyProtection="1">
      <alignment horizontal="left"/>
      <protection hidden="1"/>
    </xf>
    <xf numFmtId="0" fontId="16" fillId="0" borderId="0" xfId="0" applyFont="1" applyAlignment="1" applyProtection="1">
      <alignment vertical="center" shrinkToFit="1"/>
      <protection hidden="1"/>
    </xf>
    <xf numFmtId="0" fontId="227" fillId="0" borderId="0" xfId="6" applyFont="1" applyAlignment="1" applyProtection="1">
      <alignment horizontal="center" vertical="center"/>
      <protection locked="0"/>
    </xf>
    <xf numFmtId="0" fontId="188" fillId="0" borderId="0" xfId="0" applyFont="1" applyAlignment="1" applyProtection="1">
      <alignment vertical="center" shrinkToFit="1"/>
      <protection hidden="1"/>
    </xf>
    <xf numFmtId="0" fontId="238" fillId="0" borderId="0" xfId="0" applyFont="1" applyAlignment="1" applyProtection="1">
      <alignment vertical="center" shrinkToFit="1"/>
      <protection hidden="1"/>
    </xf>
    <xf numFmtId="0" fontId="63" fillId="0" borderId="0" xfId="6" applyFont="1" applyAlignment="1" applyProtection="1">
      <alignment horizontal="center" vertical="center"/>
      <protection locked="0"/>
    </xf>
    <xf numFmtId="0" fontId="16" fillId="0" borderId="0" xfId="0" applyFont="1" applyAlignment="1" applyProtection="1">
      <alignment vertical="center" shrinkToFit="1"/>
      <protection locked="0"/>
    </xf>
    <xf numFmtId="0" fontId="235" fillId="0" borderId="0" xfId="0" applyFont="1" applyAlignment="1" applyProtection="1">
      <alignment horizontal="center" vertical="center" shrinkToFit="1"/>
      <protection locked="0"/>
    </xf>
    <xf numFmtId="0" fontId="235" fillId="0" borderId="0" xfId="0" applyFont="1" applyAlignment="1" applyProtection="1">
      <alignment horizontal="left" vertical="center"/>
      <protection locked="0"/>
    </xf>
    <xf numFmtId="0" fontId="16" fillId="0" borderId="0" xfId="0" applyFont="1" applyAlignment="1" applyProtection="1">
      <alignment vertical="top" wrapText="1" shrinkToFit="1"/>
      <protection locked="0"/>
    </xf>
    <xf numFmtId="0" fontId="16" fillId="0" borderId="0" xfId="0" applyFont="1" applyAlignment="1" applyProtection="1">
      <alignment vertical="top" shrinkToFit="1"/>
      <protection locked="0"/>
    </xf>
    <xf numFmtId="0" fontId="238" fillId="0" borderId="0" xfId="0" applyFont="1" applyAlignment="1" applyProtection="1">
      <alignment vertical="center" shrinkToFit="1"/>
      <protection locked="0"/>
    </xf>
    <xf numFmtId="0" fontId="243" fillId="0" borderId="0" xfId="0" applyFont="1" applyAlignment="1" applyProtection="1">
      <alignment horizontal="right"/>
      <protection hidden="1"/>
    </xf>
    <xf numFmtId="0" fontId="244" fillId="0" borderId="0" xfId="0" applyFont="1" applyAlignment="1" applyProtection="1">
      <alignment horizontal="right" vertical="top"/>
      <protection hidden="1"/>
    </xf>
    <xf numFmtId="0" fontId="247" fillId="0" borderId="0" xfId="5" applyFont="1" applyAlignment="1" applyProtection="1">
      <alignment horizontal="left" vertical="center"/>
      <protection hidden="1"/>
    </xf>
    <xf numFmtId="0" fontId="247" fillId="0" borderId="0" xfId="5" applyFont="1" applyAlignment="1" applyProtection="1">
      <alignment horizontal="center" vertical="center"/>
      <protection hidden="1"/>
    </xf>
    <xf numFmtId="1" fontId="249" fillId="0" borderId="41" xfId="5" applyNumberFormat="1" applyFont="1" applyBorder="1" applyAlignment="1" applyProtection="1">
      <alignment horizontal="center" vertical="center" shrinkToFit="1"/>
      <protection hidden="1"/>
    </xf>
    <xf numFmtId="0" fontId="250" fillId="0" borderId="41" xfId="5" applyFont="1" applyBorder="1" applyAlignment="1" applyProtection="1">
      <alignment horizontal="left" vertical="center" wrapText="1"/>
      <protection hidden="1"/>
    </xf>
    <xf numFmtId="0" fontId="250" fillId="0" borderId="41" xfId="5" applyFont="1" applyBorder="1" applyAlignment="1" applyProtection="1">
      <alignment horizontal="center" vertical="center" wrapText="1"/>
      <protection hidden="1"/>
    </xf>
    <xf numFmtId="0" fontId="250" fillId="0" borderId="38" xfId="5" applyFont="1" applyBorder="1" applyAlignment="1" applyProtection="1">
      <alignment horizontal="center" vertical="center" wrapText="1"/>
      <protection hidden="1"/>
    </xf>
    <xf numFmtId="0" fontId="250" fillId="0" borderId="39" xfId="5" applyFont="1" applyBorder="1" applyAlignment="1" applyProtection="1">
      <alignment horizontal="center" vertical="center" wrapText="1"/>
      <protection hidden="1"/>
    </xf>
    <xf numFmtId="0" fontId="247" fillId="0" borderId="41" xfId="5" applyFont="1" applyBorder="1" applyAlignment="1" applyProtection="1">
      <alignment horizontal="left" vertical="center" wrapText="1"/>
      <protection hidden="1"/>
    </xf>
    <xf numFmtId="0" fontId="250" fillId="0" borderId="38" xfId="5" applyFont="1" applyBorder="1" applyAlignment="1" applyProtection="1">
      <alignment horizontal="center" vertical="center" wrapText="1"/>
      <protection locked="0"/>
    </xf>
    <xf numFmtId="0" fontId="247" fillId="0" borderId="41" xfId="5" applyFont="1" applyBorder="1" applyAlignment="1" applyProtection="1">
      <alignment horizontal="center" vertical="center" wrapText="1"/>
      <protection hidden="1"/>
    </xf>
    <xf numFmtId="0" fontId="246" fillId="0" borderId="0" xfId="5" applyFont="1" applyAlignment="1" applyProtection="1">
      <alignment horizontal="left" vertical="center"/>
      <protection hidden="1"/>
    </xf>
    <xf numFmtId="0" fontId="251" fillId="0" borderId="41" xfId="5" applyFont="1" applyBorder="1" applyAlignment="1" applyProtection="1">
      <alignment horizontal="left" vertical="center" wrapText="1"/>
      <protection hidden="1"/>
    </xf>
    <xf numFmtId="0" fontId="248" fillId="0" borderId="7" xfId="5" applyFont="1" applyBorder="1" applyAlignment="1" applyProtection="1">
      <alignment horizontal="center" vertical="center"/>
      <protection hidden="1"/>
    </xf>
    <xf numFmtId="0" fontId="254" fillId="0" borderId="0" xfId="5" applyFont="1" applyAlignment="1" applyProtection="1">
      <alignment horizontal="center" vertical="center"/>
      <protection hidden="1"/>
    </xf>
    <xf numFmtId="0" fontId="250" fillId="0" borderId="40" xfId="5" applyFont="1" applyBorder="1" applyAlignment="1" applyProtection="1">
      <alignment horizontal="center" vertical="center" wrapText="1"/>
      <protection hidden="1"/>
    </xf>
    <xf numFmtId="0" fontId="250" fillId="0" borderId="38" xfId="5" applyFont="1" applyBorder="1" applyAlignment="1" applyProtection="1">
      <alignment horizontal="center" vertical="center" shrinkToFit="1"/>
      <protection locked="0"/>
    </xf>
    <xf numFmtId="0" fontId="250" fillId="0" borderId="39" xfId="5" applyFont="1" applyBorder="1" applyAlignment="1" applyProtection="1">
      <alignment horizontal="center" vertical="center" shrinkToFit="1"/>
      <protection hidden="1"/>
    </xf>
    <xf numFmtId="0" fontId="124" fillId="0" borderId="0" xfId="0" applyFont="1" applyAlignment="1" applyProtection="1">
      <alignment vertical="center" shrinkToFit="1"/>
      <protection locked="0"/>
    </xf>
    <xf numFmtId="0" fontId="128" fillId="0" borderId="0" xfId="0" applyFont="1" applyAlignment="1" applyProtection="1">
      <alignment vertical="center" shrinkToFit="1"/>
      <protection locked="0"/>
    </xf>
    <xf numFmtId="0" fontId="124" fillId="0" borderId="0" xfId="0" applyFont="1" applyAlignment="1" applyProtection="1">
      <alignment horizontal="center"/>
      <protection hidden="1"/>
    </xf>
    <xf numFmtId="0" fontId="128" fillId="0" borderId="18" xfId="0" applyFont="1" applyBorder="1" applyAlignment="1" applyProtection="1">
      <alignment vertical="center" shrinkToFit="1"/>
      <protection hidden="1"/>
    </xf>
    <xf numFmtId="0" fontId="128" fillId="0" borderId="18" xfId="0" applyFont="1" applyBorder="1" applyAlignment="1" applyProtection="1">
      <alignment vertical="center" shrinkToFit="1"/>
      <protection locked="0"/>
    </xf>
    <xf numFmtId="0" fontId="123" fillId="0" borderId="0" xfId="3" applyFont="1" applyAlignment="1" applyProtection="1">
      <alignment horizontal="left" vertical="center"/>
      <protection hidden="1"/>
    </xf>
    <xf numFmtId="0" fontId="123" fillId="0" borderId="0" xfId="3" applyFont="1" applyProtection="1">
      <alignment vertical="center"/>
      <protection hidden="1"/>
    </xf>
    <xf numFmtId="0" fontId="64" fillId="0" borderId="0" xfId="6" applyFont="1" applyAlignment="1" applyProtection="1">
      <alignment horizontal="center" vertical="center" shrinkToFit="1"/>
      <protection locked="0"/>
    </xf>
    <xf numFmtId="0" fontId="126" fillId="0" borderId="0" xfId="0" applyFont="1" applyProtection="1">
      <alignment vertical="center"/>
      <protection hidden="1"/>
    </xf>
    <xf numFmtId="0" fontId="138" fillId="0" borderId="0" xfId="0" applyFont="1" applyProtection="1">
      <alignment vertical="center"/>
      <protection hidden="1"/>
    </xf>
    <xf numFmtId="181" fontId="126" fillId="0" borderId="0" xfId="0" applyNumberFormat="1" applyFont="1" applyProtection="1">
      <alignment vertical="center"/>
      <protection hidden="1"/>
    </xf>
    <xf numFmtId="0" fontId="125" fillId="0" borderId="0" xfId="0" applyFont="1" applyAlignment="1" applyProtection="1">
      <alignment horizontal="right" vertical="center"/>
      <protection hidden="1"/>
    </xf>
    <xf numFmtId="0" fontId="125" fillId="0" borderId="0" xfId="0" applyFont="1" applyAlignment="1" applyProtection="1">
      <alignment horizontal="center" vertical="center"/>
      <protection hidden="1"/>
    </xf>
    <xf numFmtId="0" fontId="125" fillId="0" borderId="0" xfId="0" applyFont="1" applyAlignment="1" applyProtection="1">
      <alignment vertical="center" shrinkToFit="1"/>
      <protection hidden="1"/>
    </xf>
    <xf numFmtId="0" fontId="126" fillId="0" borderId="0" xfId="0" applyFont="1" applyAlignment="1" applyProtection="1">
      <alignment vertical="center" shrinkToFit="1"/>
      <protection hidden="1"/>
    </xf>
    <xf numFmtId="0" fontId="260" fillId="0" borderId="0" xfId="0" applyFont="1" applyAlignment="1" applyProtection="1">
      <alignment horizontal="right" vertical="center"/>
      <protection hidden="1"/>
    </xf>
    <xf numFmtId="0" fontId="260" fillId="0" borderId="0" xfId="0" applyFont="1" applyProtection="1">
      <alignment vertical="center"/>
      <protection hidden="1"/>
    </xf>
    <xf numFmtId="0" fontId="261" fillId="0" borderId="0" xfId="0" applyFont="1" applyAlignment="1" applyProtection="1">
      <alignment horizontal="left" vertical="center"/>
      <protection hidden="1"/>
    </xf>
    <xf numFmtId="0" fontId="125" fillId="0" borderId="0" xfId="0" applyFont="1" applyProtection="1">
      <alignment vertical="center"/>
      <protection hidden="1"/>
    </xf>
    <xf numFmtId="181" fontId="125" fillId="0" borderId="0" xfId="0" applyNumberFormat="1" applyFont="1" applyProtection="1">
      <alignment vertical="center"/>
      <protection hidden="1"/>
    </xf>
    <xf numFmtId="0" fontId="126" fillId="0" borderId="0" xfId="0" applyFont="1" applyProtection="1">
      <alignment vertical="center"/>
      <protection locked="0"/>
    </xf>
    <xf numFmtId="0" fontId="125" fillId="0" borderId="0" xfId="0" applyFont="1" applyProtection="1">
      <alignment vertical="center"/>
      <protection locked="0"/>
    </xf>
    <xf numFmtId="0" fontId="133" fillId="0" borderId="0" xfId="0" applyFont="1" applyProtection="1">
      <alignment vertical="center"/>
      <protection hidden="1"/>
    </xf>
    <xf numFmtId="0" fontId="133" fillId="0" borderId="0" xfId="0" applyFont="1" applyProtection="1">
      <alignment vertical="center"/>
      <protection locked="0"/>
    </xf>
    <xf numFmtId="181" fontId="133" fillId="0" borderId="0" xfId="0" applyNumberFormat="1" applyFont="1" applyProtection="1">
      <alignment vertical="center"/>
      <protection hidden="1"/>
    </xf>
    <xf numFmtId="0" fontId="126" fillId="0" borderId="0" xfId="0" applyFont="1" applyAlignment="1" applyProtection="1">
      <alignment vertical="center" shrinkToFit="1"/>
      <protection locked="0"/>
    </xf>
    <xf numFmtId="0" fontId="264" fillId="0" borderId="0" xfId="0" applyFont="1" applyAlignment="1" applyProtection="1">
      <alignment vertical="center" shrinkToFit="1"/>
      <protection hidden="1"/>
    </xf>
    <xf numFmtId="0" fontId="265" fillId="0" borderId="0" xfId="0" applyFont="1" applyAlignment="1" applyProtection="1">
      <alignment vertical="center" shrinkToFit="1"/>
      <protection locked="0"/>
    </xf>
    <xf numFmtId="0" fontId="264" fillId="0" borderId="0" xfId="0" applyFont="1" applyAlignment="1">
      <alignment horizontal="center" vertical="center" shrinkToFit="1"/>
    </xf>
    <xf numFmtId="0" fontId="126" fillId="0" borderId="1" xfId="0" applyFont="1" applyBorder="1" applyAlignment="1" applyProtection="1">
      <alignment vertical="center" wrapText="1"/>
      <protection hidden="1"/>
    </xf>
    <xf numFmtId="0" fontId="126" fillId="0" borderId="14" xfId="0" applyFont="1" applyBorder="1" applyAlignment="1" applyProtection="1">
      <alignment vertical="center" wrapText="1"/>
      <protection hidden="1"/>
    </xf>
    <xf numFmtId="0" fontId="125" fillId="0" borderId="3" xfId="0" applyFont="1" applyBorder="1" applyAlignment="1" applyProtection="1">
      <alignment horizontal="center" vertical="center" shrinkToFit="1"/>
      <protection hidden="1"/>
    </xf>
    <xf numFmtId="0" fontId="125" fillId="0" borderId="3" xfId="0" applyFont="1" applyBorder="1" applyAlignment="1" applyProtection="1">
      <alignment horizontal="center" vertical="center"/>
      <protection hidden="1"/>
    </xf>
    <xf numFmtId="0" fontId="125" fillId="0" borderId="6" xfId="0" applyFont="1" applyBorder="1" applyAlignment="1" applyProtection="1">
      <alignment horizontal="center" vertical="center"/>
      <protection hidden="1"/>
    </xf>
    <xf numFmtId="0" fontId="64" fillId="0" borderId="13" xfId="6" applyFont="1" applyBorder="1" applyAlignment="1" applyProtection="1">
      <alignment horizontal="center" vertical="center" shrinkToFit="1"/>
      <protection locked="0"/>
    </xf>
    <xf numFmtId="0" fontId="126" fillId="0" borderId="1" xfId="0" applyFont="1" applyBorder="1" applyProtection="1">
      <alignment vertical="center"/>
      <protection hidden="1"/>
    </xf>
    <xf numFmtId="0" fontId="64" fillId="0" borderId="1" xfId="6" applyFont="1" applyBorder="1" applyAlignment="1" applyProtection="1">
      <alignment horizontal="center" vertical="center" shrinkToFit="1"/>
      <protection locked="0"/>
    </xf>
    <xf numFmtId="0" fontId="126" fillId="0" borderId="14" xfId="0" applyFont="1" applyBorder="1" applyProtection="1">
      <alignment vertical="center"/>
      <protection hidden="1"/>
    </xf>
    <xf numFmtId="0" fontId="126" fillId="0" borderId="1" xfId="0" applyFont="1" applyBorder="1" applyAlignment="1" applyProtection="1">
      <alignment vertical="center" shrinkToFit="1"/>
      <protection hidden="1"/>
    </xf>
    <xf numFmtId="0" fontId="126" fillId="0" borderId="14" xfId="0" applyFont="1" applyBorder="1" applyAlignment="1" applyProtection="1">
      <alignment vertical="center" shrinkToFit="1"/>
      <protection hidden="1"/>
    </xf>
    <xf numFmtId="0" fontId="125" fillId="0" borderId="2" xfId="0" applyFont="1" applyBorder="1" applyProtection="1">
      <alignment vertical="center"/>
      <protection hidden="1"/>
    </xf>
    <xf numFmtId="0" fontId="125" fillId="0" borderId="3" xfId="0" applyFont="1" applyBorder="1" applyProtection="1">
      <alignment vertical="center"/>
      <protection hidden="1"/>
    </xf>
    <xf numFmtId="0" fontId="125" fillId="0" borderId="6" xfId="0" applyFont="1" applyBorder="1" applyProtection="1">
      <alignment vertical="center"/>
      <protection hidden="1"/>
    </xf>
    <xf numFmtId="0" fontId="126" fillId="0" borderId="14" xfId="0" applyFont="1" applyBorder="1" applyAlignment="1" applyProtection="1">
      <alignment horizontal="center" vertical="center"/>
      <protection hidden="1"/>
    </xf>
    <xf numFmtId="0" fontId="126" fillId="0" borderId="0" xfId="0" applyFont="1" applyAlignment="1" applyProtection="1">
      <alignment horizontal="right" vertical="center"/>
      <protection hidden="1"/>
    </xf>
    <xf numFmtId="0" fontId="126" fillId="0" borderId="58" xfId="0" applyFont="1" applyBorder="1" applyProtection="1">
      <alignment vertical="center"/>
      <protection hidden="1"/>
    </xf>
    <xf numFmtId="0" fontId="125" fillId="0" borderId="57" xfId="0" applyFont="1" applyBorder="1" applyProtection="1">
      <alignment vertical="center"/>
      <protection hidden="1"/>
    </xf>
    <xf numFmtId="0" fontId="125" fillId="0" borderId="3" xfId="0" applyFont="1" applyBorder="1" applyAlignment="1" applyProtection="1">
      <alignment horizontal="left" vertical="center"/>
      <protection hidden="1"/>
    </xf>
    <xf numFmtId="0" fontId="132" fillId="0" borderId="0" xfId="0" applyFont="1" applyProtection="1">
      <alignment vertical="center"/>
      <protection hidden="1"/>
    </xf>
    <xf numFmtId="0" fontId="132" fillId="0" borderId="0" xfId="0" applyFont="1" applyProtection="1">
      <alignment vertical="center"/>
      <protection locked="0"/>
    </xf>
    <xf numFmtId="181" fontId="132" fillId="0" borderId="0" xfId="0" applyNumberFormat="1" applyFont="1" applyProtection="1">
      <alignment vertical="center"/>
      <protection hidden="1"/>
    </xf>
    <xf numFmtId="0" fontId="125" fillId="0" borderId="67" xfId="0" applyFont="1" applyBorder="1" applyAlignment="1" applyProtection="1">
      <alignment horizontal="center" vertical="center"/>
      <protection hidden="1"/>
    </xf>
    <xf numFmtId="0" fontId="125" fillId="0" borderId="68" xfId="0" applyFont="1" applyBorder="1" applyAlignment="1" applyProtection="1">
      <alignment horizontal="center" vertical="center"/>
      <protection hidden="1"/>
    </xf>
    <xf numFmtId="0" fontId="125" fillId="0" borderId="6" xfId="0" applyFont="1" applyBorder="1" applyAlignment="1" applyProtection="1">
      <alignment horizontal="left" vertical="center" shrinkToFit="1"/>
      <protection hidden="1"/>
    </xf>
    <xf numFmtId="0" fontId="126" fillId="0" borderId="58" xfId="0" applyFont="1" applyBorder="1" applyAlignment="1" applyProtection="1">
      <alignment vertical="center" shrinkToFit="1"/>
      <protection hidden="1"/>
    </xf>
    <xf numFmtId="0" fontId="125" fillId="0" borderId="57" xfId="0" applyFont="1" applyBorder="1" applyAlignment="1" applyProtection="1">
      <alignment horizontal="right" vertical="center" shrinkToFit="1"/>
      <protection hidden="1"/>
    </xf>
    <xf numFmtId="0" fontId="125" fillId="0" borderId="60" xfId="0" applyFont="1" applyBorder="1" applyAlignment="1" applyProtection="1">
      <alignment horizontal="left" vertical="center" shrinkToFit="1"/>
      <protection hidden="1"/>
    </xf>
    <xf numFmtId="0" fontId="125" fillId="0" borderId="62" xfId="0" applyFont="1" applyBorder="1" applyAlignment="1" applyProtection="1">
      <alignment horizontal="center" vertical="center" shrinkToFit="1"/>
      <protection hidden="1"/>
    </xf>
    <xf numFmtId="181" fontId="126" fillId="0" borderId="0" xfId="0" applyNumberFormat="1" applyFont="1" applyAlignment="1" applyProtection="1">
      <alignment vertical="center" shrinkToFit="1"/>
      <protection hidden="1"/>
    </xf>
    <xf numFmtId="0" fontId="125" fillId="0" borderId="0" xfId="0" applyFont="1" applyAlignment="1" applyProtection="1">
      <alignment vertical="center" shrinkToFit="1"/>
      <protection locked="0"/>
    </xf>
    <xf numFmtId="181" fontId="125" fillId="0" borderId="0" xfId="0" applyNumberFormat="1" applyFont="1" applyAlignment="1" applyProtection="1">
      <alignment vertical="center" shrinkToFit="1"/>
      <protection hidden="1"/>
    </xf>
    <xf numFmtId="0" fontId="138" fillId="0" borderId="0" xfId="0" applyFont="1" applyProtection="1">
      <alignment vertical="center"/>
      <protection locked="0"/>
    </xf>
    <xf numFmtId="181" fontId="138" fillId="0" borderId="0" xfId="0" applyNumberFormat="1" applyFont="1" applyProtection="1">
      <alignment vertical="center"/>
      <protection hidden="1"/>
    </xf>
    <xf numFmtId="0" fontId="125" fillId="0" borderId="60" xfId="0" applyFont="1" applyBorder="1" applyAlignment="1" applyProtection="1">
      <alignment horizontal="center" vertical="center" shrinkToFit="1"/>
      <protection hidden="1"/>
    </xf>
    <xf numFmtId="0" fontId="138" fillId="0" borderId="1" xfId="0" applyFont="1" applyBorder="1" applyAlignment="1" applyProtection="1">
      <alignment vertical="center" shrinkToFit="1"/>
      <protection hidden="1"/>
    </xf>
    <xf numFmtId="0" fontId="126" fillId="0" borderId="0" xfId="0" applyFont="1" applyAlignment="1" applyProtection="1">
      <alignment vertical="center" wrapText="1"/>
      <protection hidden="1"/>
    </xf>
    <xf numFmtId="0" fontId="126" fillId="0" borderId="58" xfId="0" applyFont="1" applyBorder="1" applyAlignment="1" applyProtection="1">
      <alignment vertical="center" wrapText="1"/>
      <protection hidden="1"/>
    </xf>
    <xf numFmtId="0" fontId="138" fillId="0" borderId="58" xfId="0" applyFont="1" applyBorder="1" applyAlignment="1" applyProtection="1">
      <alignment vertical="center" shrinkToFit="1"/>
      <protection hidden="1"/>
    </xf>
    <xf numFmtId="0" fontId="125" fillId="0" borderId="59" xfId="0" applyFont="1" applyBorder="1" applyProtection="1">
      <alignment vertical="center"/>
      <protection hidden="1"/>
    </xf>
    <xf numFmtId="0" fontId="125" fillId="0" borderId="60" xfId="0" applyFont="1" applyBorder="1" applyProtection="1">
      <alignment vertical="center"/>
      <protection hidden="1"/>
    </xf>
    <xf numFmtId="0" fontId="125" fillId="0" borderId="61" xfId="0" applyFont="1" applyBorder="1" applyProtection="1">
      <alignment vertical="center"/>
      <protection hidden="1"/>
    </xf>
    <xf numFmtId="0" fontId="277" fillId="0" borderId="0" xfId="0" applyFont="1" applyAlignment="1" applyProtection="1">
      <protection locked="0"/>
    </xf>
    <xf numFmtId="0" fontId="277" fillId="0" borderId="0" xfId="0" applyFont="1" applyAlignment="1" applyProtection="1">
      <alignment vertical="top" wrapText="1"/>
      <protection locked="0"/>
    </xf>
    <xf numFmtId="0" fontId="278" fillId="0" borderId="0" xfId="1" applyFont="1" applyAlignment="1" applyProtection="1">
      <alignment horizontal="left" vertical="center"/>
      <protection locked="0"/>
    </xf>
    <xf numFmtId="0" fontId="277" fillId="0" borderId="0" xfId="1" applyFont="1" applyAlignment="1" applyProtection="1">
      <alignment vertical="center"/>
      <protection locked="0"/>
    </xf>
    <xf numFmtId="0" fontId="277" fillId="0" borderId="0" xfId="0" applyFont="1" applyProtection="1">
      <alignment vertical="center"/>
      <protection locked="0"/>
    </xf>
    <xf numFmtId="0" fontId="277" fillId="0" borderId="0" xfId="1" applyFont="1" applyAlignment="1" applyProtection="1">
      <alignment vertical="top"/>
      <protection locked="0"/>
    </xf>
    <xf numFmtId="0" fontId="279" fillId="0" borderId="0" xfId="1" applyFont="1" applyAlignment="1" applyProtection="1">
      <alignment vertical="center" wrapText="1"/>
      <protection locked="0"/>
    </xf>
    <xf numFmtId="0" fontId="279" fillId="0" borderId="0" xfId="1" applyFont="1" applyAlignment="1" applyProtection="1">
      <alignment vertical="center"/>
      <protection locked="0"/>
    </xf>
    <xf numFmtId="0" fontId="277" fillId="0" borderId="0" xfId="1" applyFont="1" applyAlignment="1" applyProtection="1">
      <alignment horizontal="left" vertical="center"/>
      <protection locked="0"/>
    </xf>
    <xf numFmtId="0" fontId="281" fillId="0" borderId="0" xfId="1" applyFont="1" applyAlignment="1" applyProtection="1">
      <alignment vertical="center"/>
      <protection locked="0"/>
    </xf>
    <xf numFmtId="0" fontId="282" fillId="0" borderId="0" xfId="0" applyFont="1" applyProtection="1">
      <alignment vertical="center"/>
      <protection locked="0"/>
    </xf>
    <xf numFmtId="0" fontId="283" fillId="0" borderId="0" xfId="0" applyFont="1" applyProtection="1">
      <alignment vertical="center"/>
      <protection locked="0"/>
    </xf>
    <xf numFmtId="0" fontId="281" fillId="0" borderId="0" xfId="0" applyFont="1" applyProtection="1">
      <alignment vertical="center"/>
      <protection locked="0"/>
    </xf>
    <xf numFmtId="0" fontId="125" fillId="0" borderId="6" xfId="0" applyFont="1" applyBorder="1" applyAlignment="1" applyProtection="1">
      <alignment horizontal="center" vertical="center" shrinkToFit="1"/>
      <protection hidden="1"/>
    </xf>
    <xf numFmtId="0" fontId="125" fillId="0" borderId="61" xfId="0" applyFont="1" applyBorder="1" applyAlignment="1" applyProtection="1">
      <alignment horizontal="center" vertical="center" shrinkToFit="1"/>
      <protection hidden="1"/>
    </xf>
    <xf numFmtId="0" fontId="125" fillId="0" borderId="57" xfId="0" applyFont="1" applyBorder="1" applyAlignment="1" applyProtection="1">
      <alignment horizontal="center" vertical="center" shrinkToFit="1"/>
      <protection hidden="1"/>
    </xf>
    <xf numFmtId="0" fontId="286" fillId="0" borderId="3" xfId="0" applyFont="1" applyBorder="1" applyAlignment="1" applyProtection="1">
      <alignment horizontal="center" vertical="center" shrinkToFit="1"/>
      <protection locked="0"/>
    </xf>
    <xf numFmtId="0" fontId="286" fillId="0" borderId="1" xfId="0" applyFont="1" applyBorder="1" applyAlignment="1" applyProtection="1">
      <alignment vertical="center" shrinkToFit="1"/>
      <protection locked="0"/>
    </xf>
    <xf numFmtId="0" fontId="285" fillId="0" borderId="13" xfId="0" applyFont="1" applyBorder="1" applyAlignment="1" applyProtection="1">
      <alignment horizontal="center" vertical="center" shrinkToFit="1"/>
      <protection locked="0"/>
    </xf>
    <xf numFmtId="0" fontId="285" fillId="0" borderId="0" xfId="0" applyFont="1" applyAlignment="1" applyProtection="1">
      <alignment horizontal="center" vertical="center" shrinkToFit="1"/>
      <protection locked="0"/>
    </xf>
    <xf numFmtId="0" fontId="126" fillId="0" borderId="53" xfId="0" applyFont="1" applyBorder="1" applyAlignment="1" applyProtection="1">
      <alignment vertical="center" wrapText="1"/>
      <protection hidden="1"/>
    </xf>
    <xf numFmtId="0" fontId="126" fillId="0" borderId="72" xfId="0" applyFont="1" applyBorder="1" applyAlignment="1" applyProtection="1">
      <alignment vertical="center" wrapText="1"/>
      <protection hidden="1"/>
    </xf>
    <xf numFmtId="0" fontId="293" fillId="0" borderId="0" xfId="6" applyFont="1" applyAlignment="1" applyProtection="1">
      <alignment horizontal="center" vertical="center" shrinkToFit="1"/>
      <protection locked="0"/>
    </xf>
    <xf numFmtId="0" fontId="43" fillId="0" borderId="0" xfId="0" applyFont="1" applyProtection="1">
      <alignment vertical="center"/>
      <protection hidden="1"/>
    </xf>
    <xf numFmtId="0" fontId="43" fillId="0" borderId="0" xfId="0" applyFont="1" applyAlignment="1" applyProtection="1">
      <protection hidden="1"/>
    </xf>
    <xf numFmtId="0" fontId="56" fillId="0" borderId="0" xfId="0" applyFont="1" applyAlignment="1" applyProtection="1">
      <alignment shrinkToFit="1"/>
      <protection hidden="1"/>
    </xf>
    <xf numFmtId="0" fontId="295" fillId="0" borderId="0" xfId="0" applyFont="1" applyAlignment="1" applyProtection="1">
      <alignment wrapText="1" shrinkToFit="1"/>
      <protection hidden="1"/>
    </xf>
    <xf numFmtId="0" fontId="254" fillId="0" borderId="0" xfId="4" applyFont="1" applyProtection="1">
      <alignment vertical="center"/>
      <protection hidden="1"/>
    </xf>
    <xf numFmtId="0" fontId="297" fillId="0" borderId="0" xfId="4" applyFont="1" applyProtection="1">
      <alignment vertical="center"/>
      <protection hidden="1"/>
    </xf>
    <xf numFmtId="0" fontId="286" fillId="0" borderId="0" xfId="0" applyFont="1" applyAlignment="1" applyProtection="1">
      <alignment vertical="center" shrinkToFit="1"/>
      <protection hidden="1"/>
    </xf>
    <xf numFmtId="0" fontId="56" fillId="0" borderId="0" xfId="0" applyFont="1" applyAlignment="1" applyProtection="1">
      <alignment vertical="center" shrinkToFit="1"/>
      <protection hidden="1"/>
    </xf>
    <xf numFmtId="0" fontId="264" fillId="0" borderId="0" xfId="0" applyFont="1" applyAlignment="1" applyProtection="1">
      <alignment vertical="center" shrinkToFit="1"/>
      <protection locked="0"/>
    </xf>
    <xf numFmtId="181" fontId="264" fillId="0" borderId="0" xfId="0" applyNumberFormat="1" applyFont="1" applyAlignment="1" applyProtection="1">
      <alignment vertical="center" shrinkToFit="1"/>
      <protection locked="0"/>
    </xf>
    <xf numFmtId="0" fontId="97" fillId="0" borderId="15" xfId="3" applyFont="1" applyBorder="1" applyAlignment="1" applyProtection="1">
      <alignment vertical="center" shrinkToFit="1"/>
      <protection hidden="1"/>
    </xf>
    <xf numFmtId="0" fontId="97" fillId="0" borderId="0" xfId="3" applyFont="1" applyAlignment="1" applyProtection="1">
      <alignment vertical="center" shrinkToFit="1"/>
      <protection hidden="1"/>
    </xf>
    <xf numFmtId="0" fontId="97" fillId="0" borderId="4" xfId="3" applyFont="1" applyBorder="1" applyAlignment="1" applyProtection="1">
      <alignment vertical="center" shrinkToFit="1"/>
      <protection hidden="1"/>
    </xf>
    <xf numFmtId="0" fontId="98" fillId="0" borderId="15" xfId="3" applyFont="1" applyBorder="1" applyProtection="1">
      <alignment vertical="center"/>
      <protection hidden="1"/>
    </xf>
    <xf numFmtId="0" fontId="98" fillId="0" borderId="4" xfId="3" applyFont="1" applyBorder="1" applyProtection="1">
      <alignment vertical="center"/>
      <protection hidden="1"/>
    </xf>
    <xf numFmtId="0" fontId="286" fillId="0" borderId="0" xfId="0" applyFont="1" applyAlignment="1" applyProtection="1">
      <alignment vertical="center" shrinkToFit="1"/>
      <protection locked="0"/>
    </xf>
    <xf numFmtId="0" fontId="310" fillId="0" borderId="0" xfId="0" applyFont="1" applyProtection="1">
      <alignment vertical="center"/>
      <protection hidden="1"/>
    </xf>
    <xf numFmtId="0" fontId="311" fillId="0" borderId="0" xfId="0" applyFont="1" applyAlignment="1" applyProtection="1">
      <alignment horizontal="right" vertical="center"/>
      <protection hidden="1"/>
    </xf>
    <xf numFmtId="0" fontId="310" fillId="0" borderId="0" xfId="0" applyFont="1" applyAlignment="1" applyProtection="1">
      <alignment vertical="center" wrapText="1"/>
      <protection hidden="1"/>
    </xf>
    <xf numFmtId="0" fontId="313" fillId="0" borderId="0" xfId="0" applyFont="1" applyAlignment="1" applyProtection="1">
      <alignment horizontal="right" vertical="center"/>
      <protection hidden="1"/>
    </xf>
    <xf numFmtId="0" fontId="314" fillId="0" borderId="0" xfId="0" applyFont="1" applyAlignment="1" applyProtection="1">
      <alignment horizontal="center" vertical="center" shrinkToFit="1"/>
      <protection hidden="1"/>
    </xf>
    <xf numFmtId="0" fontId="315" fillId="0" borderId="0" xfId="0" applyFont="1" applyAlignment="1" applyProtection="1">
      <alignment vertical="center" shrinkToFit="1"/>
      <protection hidden="1"/>
    </xf>
    <xf numFmtId="0" fontId="315" fillId="0" borderId="0" xfId="0" applyFont="1" applyAlignment="1" applyProtection="1">
      <alignment horizontal="center" vertical="center" shrinkToFit="1"/>
      <protection hidden="1"/>
    </xf>
    <xf numFmtId="0" fontId="315" fillId="0" borderId="0" xfId="0" applyFont="1" applyAlignment="1" applyProtection="1">
      <alignment horizontal="left" vertical="center"/>
      <protection hidden="1"/>
    </xf>
    <xf numFmtId="0" fontId="315" fillId="0" borderId="0" xfId="0" applyFont="1" applyAlignment="1" applyProtection="1">
      <alignment vertical="center" wrapText="1" shrinkToFit="1"/>
      <protection hidden="1"/>
    </xf>
    <xf numFmtId="0" fontId="315" fillId="0" borderId="0" xfId="0" applyFont="1" applyAlignment="1" applyProtection="1">
      <alignment vertical="top" wrapText="1" shrinkToFit="1"/>
      <protection hidden="1"/>
    </xf>
    <xf numFmtId="0" fontId="315" fillId="0" borderId="0" xfId="0" applyFont="1" applyAlignment="1" applyProtection="1">
      <alignment vertical="top" shrinkToFit="1"/>
      <protection hidden="1"/>
    </xf>
    <xf numFmtId="0" fontId="315" fillId="0" borderId="0" xfId="0" applyFont="1" applyProtection="1">
      <alignment vertical="center"/>
      <protection hidden="1"/>
    </xf>
    <xf numFmtId="0" fontId="315" fillId="0" borderId="0" xfId="0" applyFont="1" applyAlignment="1" applyProtection="1">
      <alignment vertical="center" shrinkToFit="1"/>
      <protection locked="0"/>
    </xf>
    <xf numFmtId="0" fontId="64" fillId="0" borderId="0" xfId="6" applyFont="1" applyAlignment="1" applyProtection="1">
      <alignment shrinkToFit="1"/>
      <protection hidden="1"/>
    </xf>
    <xf numFmtId="0" fontId="95" fillId="0" borderId="0" xfId="6" applyFont="1" applyAlignment="1" applyProtection="1">
      <alignment vertical="center" shrinkToFit="1"/>
      <protection hidden="1"/>
    </xf>
    <xf numFmtId="0" fontId="308" fillId="0" borderId="0" xfId="0" applyFont="1" applyProtection="1">
      <alignment vertical="center"/>
      <protection locked="0"/>
    </xf>
    <xf numFmtId="0" fontId="320" fillId="0" borderId="0" xfId="0" applyFont="1" applyProtection="1">
      <alignment vertical="center"/>
      <protection locked="0"/>
    </xf>
    <xf numFmtId="0" fontId="321" fillId="0" borderId="0" xfId="0" applyFont="1" applyProtection="1">
      <alignment vertical="center"/>
      <protection locked="0"/>
    </xf>
    <xf numFmtId="0" fontId="89" fillId="0" borderId="0" xfId="6" applyFont="1" applyAlignment="1" applyProtection="1">
      <alignment horizontal="right" vertical="center" shrinkToFit="1"/>
      <protection hidden="1"/>
    </xf>
    <xf numFmtId="0" fontId="138" fillId="0" borderId="0" xfId="0" applyFont="1" applyAlignment="1" applyProtection="1">
      <alignment vertical="center" shrinkToFit="1"/>
      <protection hidden="1"/>
    </xf>
    <xf numFmtId="0" fontId="138" fillId="0" borderId="3" xfId="0" applyFont="1" applyBorder="1" applyAlignment="1" applyProtection="1">
      <alignment horizontal="center" vertical="center" shrinkToFit="1"/>
      <protection locked="0"/>
    </xf>
    <xf numFmtId="0" fontId="111" fillId="0" borderId="0" xfId="6" applyFont="1" applyAlignment="1" applyProtection="1">
      <alignment horizontal="right" vertical="center" shrinkToFit="1"/>
      <protection locked="0"/>
    </xf>
    <xf numFmtId="0" fontId="323" fillId="0" borderId="0" xfId="0" applyFont="1" applyAlignment="1" applyProtection="1">
      <alignment horizontal="left" vertical="center" shrinkToFit="1"/>
      <protection locked="0"/>
    </xf>
    <xf numFmtId="0" fontId="260" fillId="0" borderId="0" xfId="0" applyFont="1" applyAlignment="1" applyProtection="1">
      <protection hidden="1"/>
    </xf>
    <xf numFmtId="0" fontId="126" fillId="0" borderId="0" xfId="0" applyFont="1" applyAlignment="1" applyProtection="1">
      <protection hidden="1"/>
    </xf>
    <xf numFmtId="0" fontId="138" fillId="0" borderId="0" xfId="0" applyFont="1" applyAlignment="1" applyProtection="1">
      <protection hidden="1"/>
    </xf>
    <xf numFmtId="0" fontId="126" fillId="0" borderId="0" xfId="0" applyFont="1" applyAlignment="1" applyProtection="1">
      <protection locked="0"/>
    </xf>
    <xf numFmtId="181" fontId="126" fillId="0" borderId="0" xfId="0" applyNumberFormat="1" applyFont="1" applyAlignment="1" applyProtection="1">
      <protection hidden="1"/>
    </xf>
    <xf numFmtId="0" fontId="326" fillId="0" borderId="0" xfId="0" applyFont="1" applyAlignment="1" applyProtection="1">
      <alignment horizontal="center" vertical="center" shrinkToFit="1"/>
      <protection hidden="1"/>
    </xf>
    <xf numFmtId="0" fontId="76" fillId="0" borderId="0" xfId="0" applyFont="1" applyAlignment="1" applyProtection="1">
      <alignment horizontal="center" vertical="center" shrinkToFit="1"/>
      <protection locked="0"/>
    </xf>
    <xf numFmtId="0" fontId="99" fillId="0" borderId="1" xfId="6" applyFont="1" applyBorder="1" applyProtection="1">
      <alignment vertical="center"/>
      <protection hidden="1"/>
    </xf>
    <xf numFmtId="0" fontId="327" fillId="0" borderId="15" xfId="6" applyFont="1" applyBorder="1" applyProtection="1">
      <alignment vertical="center"/>
      <protection hidden="1"/>
    </xf>
    <xf numFmtId="0" fontId="327" fillId="0" borderId="0" xfId="6" applyFont="1" applyProtection="1">
      <alignment vertical="center"/>
      <protection hidden="1"/>
    </xf>
    <xf numFmtId="0" fontId="99" fillId="0" borderId="0" xfId="6" applyFont="1" applyProtection="1">
      <alignment vertical="center"/>
      <protection hidden="1"/>
    </xf>
    <xf numFmtId="0" fontId="89" fillId="0" borderId="0" xfId="6" applyFont="1" applyAlignment="1" applyProtection="1">
      <alignment horizontal="left" vertical="center"/>
      <protection hidden="1"/>
    </xf>
    <xf numFmtId="0" fontId="89" fillId="0" borderId="0" xfId="6" applyFont="1" applyAlignment="1" applyProtection="1">
      <alignment horizontal="center" vertical="center"/>
      <protection locked="0"/>
    </xf>
    <xf numFmtId="0" fontId="89" fillId="0" borderId="0" xfId="6" applyFont="1" applyAlignment="1" applyProtection="1">
      <alignment horizontal="center" vertical="center"/>
      <protection hidden="1"/>
    </xf>
    <xf numFmtId="0" fontId="99" fillId="0" borderId="0" xfId="6" applyFont="1" applyAlignment="1" applyProtection="1">
      <alignment horizontal="left" vertical="center" shrinkToFit="1"/>
      <protection hidden="1"/>
    </xf>
    <xf numFmtId="0" fontId="99" fillId="0" borderId="0" xfId="6" applyFont="1" applyAlignment="1" applyProtection="1">
      <alignment vertical="center" shrinkToFit="1"/>
      <protection hidden="1"/>
    </xf>
    <xf numFmtId="0" fontId="99" fillId="0" borderId="4" xfId="6" applyFont="1" applyBorder="1" applyAlignment="1" applyProtection="1">
      <alignment vertical="center" shrinkToFit="1"/>
      <protection hidden="1"/>
    </xf>
    <xf numFmtId="0" fontId="95" fillId="0" borderId="4" xfId="6" applyFont="1" applyBorder="1" applyAlignment="1" applyProtection="1">
      <alignment vertical="center" shrinkToFit="1"/>
      <protection hidden="1"/>
    </xf>
    <xf numFmtId="0" fontId="94" fillId="0" borderId="0" xfId="6" applyFont="1" applyProtection="1">
      <alignment vertical="center"/>
      <protection hidden="1"/>
    </xf>
    <xf numFmtId="0" fontId="330" fillId="0" borderId="0" xfId="6" applyFont="1" applyAlignment="1" applyProtection="1">
      <alignment horizontal="center" vertical="center"/>
      <protection locked="0"/>
    </xf>
    <xf numFmtId="0" fontId="330" fillId="0" borderId="0" xfId="6" applyFont="1" applyProtection="1">
      <alignment vertical="center"/>
      <protection hidden="1"/>
    </xf>
    <xf numFmtId="0" fontId="330" fillId="0" borderId="0" xfId="6" applyFont="1" applyAlignment="1" applyProtection="1">
      <alignment vertical="center" shrinkToFit="1"/>
      <protection hidden="1"/>
    </xf>
    <xf numFmtId="0" fontId="331" fillId="0" borderId="0" xfId="6" applyFont="1" applyProtection="1">
      <alignment vertical="center"/>
      <protection hidden="1"/>
    </xf>
    <xf numFmtId="0" fontId="89" fillId="0" borderId="0" xfId="6" applyFont="1" applyAlignment="1" applyProtection="1">
      <alignment vertical="center" shrinkToFit="1"/>
      <protection hidden="1"/>
    </xf>
    <xf numFmtId="0" fontId="89" fillId="0" borderId="0" xfId="6" applyFont="1" applyAlignment="1" applyProtection="1">
      <protection hidden="1"/>
    </xf>
    <xf numFmtId="0" fontId="89" fillId="0" borderId="0" xfId="6" applyFont="1" applyAlignment="1" applyProtection="1">
      <alignment horizontal="right"/>
      <protection hidden="1"/>
    </xf>
    <xf numFmtId="0" fontId="99" fillId="0" borderId="0" xfId="6" applyFont="1" applyAlignment="1" applyProtection="1">
      <alignment horizontal="left" vertical="center"/>
      <protection hidden="1"/>
    </xf>
    <xf numFmtId="0" fontId="226" fillId="0" borderId="0" xfId="6" applyFont="1" applyProtection="1">
      <alignment vertical="center"/>
      <protection hidden="1"/>
    </xf>
    <xf numFmtId="0" fontId="89" fillId="0" borderId="15" xfId="6" applyFont="1" applyBorder="1" applyAlignment="1" applyProtection="1">
      <protection hidden="1"/>
    </xf>
    <xf numFmtId="0" fontId="330" fillId="0" borderId="0" xfId="6" applyFont="1" applyAlignment="1" applyProtection="1">
      <alignment horizontal="center" vertical="center"/>
      <protection hidden="1"/>
    </xf>
    <xf numFmtId="0" fontId="330" fillId="0" borderId="0" xfId="6" applyFont="1" applyAlignment="1" applyProtection="1">
      <protection hidden="1"/>
    </xf>
    <xf numFmtId="0" fontId="331" fillId="0" borderId="0" xfId="6" applyFont="1" applyAlignment="1" applyProtection="1">
      <protection hidden="1"/>
    </xf>
    <xf numFmtId="0" fontId="89" fillId="0" borderId="4" xfId="6" applyFont="1" applyBorder="1" applyAlignment="1" applyProtection="1">
      <protection hidden="1"/>
    </xf>
    <xf numFmtId="0" fontId="332" fillId="0" borderId="0" xfId="6" applyFont="1" applyAlignment="1" applyProtection="1">
      <protection hidden="1"/>
    </xf>
    <xf numFmtId="0" fontId="94" fillId="0" borderId="0" xfId="6" applyFont="1" applyAlignment="1" applyProtection="1">
      <alignment vertical="center" shrinkToFit="1"/>
      <protection locked="0"/>
    </xf>
    <xf numFmtId="0" fontId="94" fillId="0" borderId="15" xfId="6" applyFont="1" applyBorder="1" applyAlignment="1" applyProtection="1">
      <protection hidden="1"/>
    </xf>
    <xf numFmtId="0" fontId="333" fillId="0" borderId="0" xfId="6" applyFont="1" applyAlignment="1" applyProtection="1">
      <protection hidden="1"/>
    </xf>
    <xf numFmtId="0" fontId="94" fillId="0" borderId="4" xfId="6" applyFont="1" applyBorder="1" applyAlignment="1" applyProtection="1">
      <protection hidden="1"/>
    </xf>
    <xf numFmtId="0" fontId="332" fillId="0" borderId="0" xfId="6" applyFont="1" applyProtection="1">
      <alignment vertical="center"/>
      <protection hidden="1"/>
    </xf>
    <xf numFmtId="0" fontId="89" fillId="0" borderId="0" xfId="6" applyFont="1" applyAlignment="1" applyProtection="1">
      <alignment horizontal="center"/>
      <protection hidden="1"/>
    </xf>
    <xf numFmtId="0" fontId="89" fillId="0" borderId="3" xfId="6" applyFont="1" applyBorder="1" applyProtection="1">
      <alignment vertical="center"/>
      <protection hidden="1"/>
    </xf>
    <xf numFmtId="0" fontId="94" fillId="0" borderId="3" xfId="6" applyFont="1" applyBorder="1" applyAlignment="1" applyProtection="1">
      <protection hidden="1"/>
    </xf>
    <xf numFmtId="0" fontId="99" fillId="0" borderId="3" xfId="6" applyFont="1" applyBorder="1" applyAlignment="1" applyProtection="1">
      <alignment horizontal="center" vertical="center"/>
      <protection hidden="1"/>
    </xf>
    <xf numFmtId="0" fontId="99" fillId="0" borderId="3" xfId="6" applyFont="1" applyBorder="1" applyProtection="1">
      <alignment vertical="center"/>
      <protection hidden="1"/>
    </xf>
    <xf numFmtId="0" fontId="95" fillId="0" borderId="0" xfId="6" applyFont="1" applyAlignment="1" applyProtection="1">
      <alignment horizontal="right" vertical="center"/>
      <protection hidden="1"/>
    </xf>
    <xf numFmtId="0" fontId="332" fillId="0" borderId="15" xfId="6" applyFont="1" applyBorder="1" applyAlignment="1" applyProtection="1">
      <protection hidden="1"/>
    </xf>
    <xf numFmtId="0" fontId="99" fillId="0" borderId="0" xfId="6" applyFont="1" applyAlignment="1" applyProtection="1">
      <alignment horizontal="center" vertical="center"/>
      <protection hidden="1"/>
    </xf>
    <xf numFmtId="0" fontId="94" fillId="0" borderId="4" xfId="6" applyFont="1" applyBorder="1" applyProtection="1">
      <alignment vertical="center"/>
      <protection hidden="1"/>
    </xf>
    <xf numFmtId="0" fontId="89" fillId="0" borderId="0" xfId="6" applyFont="1" applyAlignment="1" applyProtection="1">
      <alignment horizontal="left" vertical="top"/>
      <protection hidden="1"/>
    </xf>
    <xf numFmtId="0" fontId="96" fillId="0" borderId="0" xfId="6" applyFont="1" applyProtection="1">
      <alignment vertical="center"/>
      <protection hidden="1"/>
    </xf>
    <xf numFmtId="0" fontId="96" fillId="0" borderId="4" xfId="6" applyFont="1" applyBorder="1" applyProtection="1">
      <alignment vertical="center"/>
      <protection hidden="1"/>
    </xf>
    <xf numFmtId="0" fontId="96" fillId="0" borderId="4" xfId="6" applyFont="1" applyBorder="1" applyAlignment="1" applyProtection="1">
      <alignment vertical="center" wrapText="1"/>
      <protection hidden="1"/>
    </xf>
    <xf numFmtId="0" fontId="89" fillId="0" borderId="15" xfId="6" applyFont="1" applyBorder="1" applyAlignment="1" applyProtection="1">
      <alignment horizontal="left" vertical="center" wrapText="1"/>
      <protection hidden="1"/>
    </xf>
    <xf numFmtId="0" fontId="89" fillId="0" borderId="0" xfId="6" applyFont="1" applyAlignment="1" applyProtection="1">
      <alignment horizontal="left" vertical="center" wrapText="1"/>
      <protection hidden="1"/>
    </xf>
    <xf numFmtId="0" fontId="89" fillId="0" borderId="4" xfId="6" applyFont="1" applyBorder="1" applyAlignment="1" applyProtection="1">
      <alignment horizontal="left" vertical="center" wrapText="1"/>
      <protection hidden="1"/>
    </xf>
    <xf numFmtId="0" fontId="94" fillId="0" borderId="2" xfId="6" applyFont="1" applyBorder="1" applyProtection="1">
      <alignment vertical="center"/>
      <protection hidden="1"/>
    </xf>
    <xf numFmtId="0" fontId="94" fillId="0" borderId="3" xfId="6" applyFont="1" applyBorder="1" applyAlignment="1" applyProtection="1">
      <alignment vertical="center" wrapText="1"/>
      <protection hidden="1"/>
    </xf>
    <xf numFmtId="0" fontId="94" fillId="0" borderId="6" xfId="6" applyFont="1" applyBorder="1" applyAlignment="1" applyProtection="1">
      <alignment vertical="center" wrapText="1"/>
      <protection hidden="1"/>
    </xf>
    <xf numFmtId="0" fontId="138" fillId="0" borderId="3" xfId="0" applyFont="1" applyBorder="1" applyAlignment="1" applyProtection="1">
      <alignment horizontal="center" vertical="center" shrinkToFit="1"/>
      <protection hidden="1"/>
    </xf>
    <xf numFmtId="0" fontId="138" fillId="0" borderId="77" xfId="0" applyFont="1" applyBorder="1" applyAlignment="1" applyProtection="1">
      <alignment horizontal="center" vertical="center" shrinkToFit="1"/>
      <protection hidden="1"/>
    </xf>
    <xf numFmtId="0" fontId="138" fillId="0" borderId="60" xfId="0" applyFont="1" applyBorder="1" applyAlignment="1" applyProtection="1">
      <alignment horizontal="center" vertical="center" shrinkToFit="1"/>
      <protection hidden="1"/>
    </xf>
    <xf numFmtId="0" fontId="287" fillId="0" borderId="78" xfId="0" applyFont="1" applyBorder="1" applyAlignment="1" applyProtection="1">
      <alignment horizontal="center" vertical="center" shrinkToFit="1"/>
      <protection locked="0"/>
    </xf>
    <xf numFmtId="0" fontId="287" fillId="0" borderId="60" xfId="0" applyFont="1" applyBorder="1" applyAlignment="1" applyProtection="1">
      <alignment horizontal="center" vertical="center" shrinkToFit="1"/>
      <protection locked="0"/>
    </xf>
    <xf numFmtId="0" fontId="138" fillId="0" borderId="90" xfId="0" applyFont="1" applyBorder="1" applyAlignment="1" applyProtection="1">
      <alignment horizontal="right" vertical="center" shrinkToFit="1"/>
      <protection hidden="1"/>
    </xf>
    <xf numFmtId="0" fontId="138" fillId="0" borderId="91" xfId="0" applyFont="1" applyBorder="1" applyAlignment="1" applyProtection="1">
      <alignment horizontal="right" vertical="center" shrinkToFit="1"/>
      <protection hidden="1"/>
    </xf>
    <xf numFmtId="0" fontId="138" fillId="0" borderId="120" xfId="0" applyFont="1" applyBorder="1" applyAlignment="1" applyProtection="1">
      <alignment horizontal="right" vertical="center" shrinkToFit="1"/>
      <protection hidden="1"/>
    </xf>
    <xf numFmtId="49" fontId="287" fillId="0" borderId="78" xfId="0" applyNumberFormat="1" applyFont="1" applyBorder="1" applyAlignment="1" applyProtection="1">
      <alignment horizontal="center" vertical="center" shrinkToFit="1"/>
      <protection locked="0"/>
    </xf>
    <xf numFmtId="49" fontId="287" fillId="0" borderId="60" xfId="0" applyNumberFormat="1" applyFont="1" applyBorder="1" applyAlignment="1" applyProtection="1">
      <alignment horizontal="center" vertical="center" shrinkToFit="1"/>
      <protection locked="0"/>
    </xf>
    <xf numFmtId="49" fontId="287" fillId="0" borderId="62" xfId="0" applyNumberFormat="1" applyFont="1" applyBorder="1" applyAlignment="1" applyProtection="1">
      <alignment horizontal="center" vertical="center" shrinkToFit="1"/>
      <protection locked="0"/>
    </xf>
    <xf numFmtId="0" fontId="285" fillId="0" borderId="63" xfId="0" applyFont="1" applyBorder="1" applyAlignment="1" applyProtection="1">
      <alignment horizontal="center" vertical="center" shrinkToFit="1"/>
      <protection locked="0"/>
    </xf>
    <xf numFmtId="0" fontId="285" fillId="0" borderId="64" xfId="0" applyFont="1" applyBorder="1" applyAlignment="1" applyProtection="1">
      <alignment horizontal="center" vertical="center" shrinkToFit="1"/>
      <protection locked="0"/>
    </xf>
    <xf numFmtId="0" fontId="285" fillId="0" borderId="65" xfId="0" applyFont="1" applyBorder="1" applyAlignment="1" applyProtection="1">
      <alignment horizontal="center" vertical="center" shrinkToFit="1"/>
      <protection locked="0"/>
    </xf>
    <xf numFmtId="0" fontId="315" fillId="0" borderId="74" xfId="0" applyFont="1" applyBorder="1" applyAlignment="1" applyProtection="1">
      <alignment horizontal="center" vertical="center" shrinkToFit="1"/>
      <protection hidden="1"/>
    </xf>
    <xf numFmtId="0" fontId="315" fillId="0" borderId="3" xfId="0" applyFont="1" applyBorder="1" applyAlignment="1" applyProtection="1">
      <alignment horizontal="center" vertical="center" shrinkToFit="1"/>
      <protection hidden="1"/>
    </xf>
    <xf numFmtId="49" fontId="285" fillId="0" borderId="85" xfId="0" applyNumberFormat="1" applyFont="1" applyBorder="1" applyAlignment="1" applyProtection="1">
      <alignment horizontal="center" vertical="center" shrinkToFit="1"/>
      <protection locked="0"/>
    </xf>
    <xf numFmtId="49" fontId="285" fillId="0" borderId="86" xfId="0" applyNumberFormat="1" applyFont="1" applyBorder="1" applyAlignment="1" applyProtection="1">
      <alignment horizontal="center" vertical="center" shrinkToFit="1"/>
      <protection locked="0"/>
    </xf>
    <xf numFmtId="0" fontId="323" fillId="0" borderId="87" xfId="0" applyFont="1" applyBorder="1" applyAlignment="1" applyProtection="1">
      <alignment horizontal="left" vertical="center" shrinkToFit="1"/>
      <protection hidden="1"/>
    </xf>
    <xf numFmtId="0" fontId="323" fillId="0" borderId="85" xfId="0" applyFont="1" applyBorder="1" applyAlignment="1" applyProtection="1">
      <alignment horizontal="left" vertical="center" shrinkToFit="1"/>
      <protection hidden="1"/>
    </xf>
    <xf numFmtId="0" fontId="285" fillId="0" borderId="85" xfId="0" applyFont="1" applyBorder="1" applyAlignment="1" applyProtection="1">
      <alignment horizontal="center" vertical="center" shrinkToFit="1"/>
      <protection locked="0"/>
    </xf>
    <xf numFmtId="0" fontId="285" fillId="0" borderId="86" xfId="0" applyFont="1" applyBorder="1" applyAlignment="1" applyProtection="1">
      <alignment horizontal="center" vertical="center" shrinkToFit="1"/>
      <protection locked="0"/>
    </xf>
    <xf numFmtId="0" fontId="285" fillId="0" borderId="101" xfId="0" applyFont="1" applyBorder="1" applyAlignment="1" applyProtection="1">
      <alignment horizontal="center" vertical="center" shrinkToFit="1"/>
      <protection locked="0"/>
    </xf>
    <xf numFmtId="0" fontId="261" fillId="0" borderId="13" xfId="0" applyFont="1" applyBorder="1" applyAlignment="1" applyProtection="1">
      <alignment horizontal="center" vertical="center" shrinkToFit="1"/>
      <protection hidden="1"/>
    </xf>
    <xf numFmtId="0" fontId="261" fillId="0" borderId="1" xfId="0" applyFont="1" applyBorder="1" applyAlignment="1" applyProtection="1">
      <alignment horizontal="center" vertical="center" shrinkToFit="1"/>
      <protection hidden="1"/>
    </xf>
    <xf numFmtId="0" fontId="261" fillId="0" borderId="88" xfId="0" applyFont="1" applyBorder="1" applyAlignment="1" applyProtection="1">
      <alignment horizontal="center" vertical="center" shrinkToFit="1"/>
      <protection hidden="1"/>
    </xf>
    <xf numFmtId="0" fontId="261" fillId="0" borderId="75" xfId="0" applyFont="1" applyBorder="1" applyAlignment="1" applyProtection="1">
      <alignment horizontal="center" vertical="center" shrinkToFit="1"/>
      <protection hidden="1"/>
    </xf>
    <xf numFmtId="0" fontId="125" fillId="0" borderId="74" xfId="0" applyFont="1" applyBorder="1" applyAlignment="1" applyProtection="1">
      <alignment horizontal="center" vertical="center" shrinkToFit="1"/>
      <protection hidden="1"/>
    </xf>
    <xf numFmtId="0" fontId="125" fillId="0" borderId="3" xfId="0" applyFont="1" applyBorder="1" applyAlignment="1" applyProtection="1">
      <alignment horizontal="center" vertical="center" shrinkToFit="1"/>
      <protection hidden="1"/>
    </xf>
    <xf numFmtId="0" fontId="125" fillId="0" borderId="89" xfId="0" applyFont="1" applyBorder="1" applyAlignment="1" applyProtection="1">
      <alignment horizontal="center" vertical="center" shrinkToFit="1"/>
      <protection hidden="1"/>
    </xf>
    <xf numFmtId="0" fontId="305" fillId="0" borderId="0" xfId="0" applyFont="1" applyAlignment="1" applyProtection="1">
      <alignment horizontal="left" vertical="center" wrapText="1"/>
      <protection locked="0"/>
    </xf>
    <xf numFmtId="0" fontId="267" fillId="0" borderId="96" xfId="0" applyFont="1" applyBorder="1" applyAlignment="1" applyProtection="1">
      <alignment horizontal="center" vertical="center" wrapText="1"/>
      <protection hidden="1"/>
    </xf>
    <xf numFmtId="0" fontId="267" fillId="0" borderId="11" xfId="0" applyFont="1" applyBorder="1" applyAlignment="1" applyProtection="1">
      <alignment horizontal="center" vertical="center" wrapText="1"/>
      <protection hidden="1"/>
    </xf>
    <xf numFmtId="0" fontId="286" fillId="0" borderId="7" xfId="0" applyFont="1" applyBorder="1" applyAlignment="1" applyProtection="1">
      <alignment horizontal="center" vertical="center" shrinkToFit="1"/>
      <protection locked="0"/>
    </xf>
    <xf numFmtId="0" fontId="307" fillId="0" borderId="7" xfId="0" applyFont="1" applyBorder="1" applyAlignment="1" applyProtection="1">
      <alignment horizontal="center" vertical="center" wrapText="1" shrinkToFit="1"/>
      <protection hidden="1"/>
    </xf>
    <xf numFmtId="0" fontId="286" fillId="0" borderId="7" xfId="0" applyFont="1" applyBorder="1" applyAlignment="1" applyProtection="1">
      <alignment horizontal="center" vertical="center" shrinkToFit="1"/>
      <protection hidden="1"/>
    </xf>
    <xf numFmtId="0" fontId="286" fillId="0" borderId="11" xfId="0" applyFont="1" applyBorder="1" applyAlignment="1" applyProtection="1">
      <alignment horizontal="left" vertical="center" shrinkToFit="1"/>
      <protection locked="0"/>
    </xf>
    <xf numFmtId="0" fontId="286" fillId="0" borderId="93" xfId="0" applyFont="1" applyBorder="1" applyAlignment="1" applyProtection="1">
      <alignment horizontal="left" vertical="center" shrinkToFit="1"/>
      <protection locked="0"/>
    </xf>
    <xf numFmtId="0" fontId="308" fillId="0" borderId="0" xfId="0" applyFont="1" applyAlignment="1" applyProtection="1">
      <alignment horizontal="left" vertical="center" wrapText="1"/>
      <protection locked="0"/>
    </xf>
    <xf numFmtId="0" fontId="317" fillId="0" borderId="13" xfId="0" applyFont="1" applyBorder="1" applyAlignment="1" applyProtection="1">
      <alignment horizontal="left" vertical="center" shrinkToFit="1"/>
      <protection locked="0"/>
    </xf>
    <xf numFmtId="0" fontId="317" fillId="0" borderId="1" xfId="0" applyFont="1" applyBorder="1" applyAlignment="1" applyProtection="1">
      <alignment horizontal="left" vertical="center" shrinkToFit="1"/>
      <protection locked="0"/>
    </xf>
    <xf numFmtId="0" fontId="317" fillId="0" borderId="58" xfId="0" applyFont="1" applyBorder="1" applyAlignment="1" applyProtection="1">
      <alignment horizontal="left" vertical="center" shrinkToFit="1"/>
      <protection locked="0"/>
    </xf>
    <xf numFmtId="0" fontId="317" fillId="0" borderId="2" xfId="0" applyFont="1" applyBorder="1" applyAlignment="1" applyProtection="1">
      <alignment horizontal="left" vertical="center" shrinkToFit="1"/>
      <protection locked="0"/>
    </xf>
    <xf numFmtId="0" fontId="317" fillId="0" borderId="3" xfId="0" applyFont="1" applyBorder="1" applyAlignment="1" applyProtection="1">
      <alignment horizontal="left" vertical="center" shrinkToFit="1"/>
      <protection locked="0"/>
    </xf>
    <xf numFmtId="0" fontId="317" fillId="0" borderId="57" xfId="0" applyFont="1" applyBorder="1" applyAlignment="1" applyProtection="1">
      <alignment horizontal="left" vertical="center" shrinkToFit="1"/>
      <protection locked="0"/>
    </xf>
    <xf numFmtId="0" fontId="286" fillId="0" borderId="13" xfId="0" applyFont="1" applyBorder="1" applyAlignment="1" applyProtection="1">
      <alignment horizontal="center" vertical="center" shrinkToFit="1"/>
      <protection locked="0"/>
    </xf>
    <xf numFmtId="0" fontId="286" fillId="0" borderId="1" xfId="0" applyFont="1" applyBorder="1" applyAlignment="1" applyProtection="1">
      <alignment horizontal="center" vertical="center" shrinkToFit="1"/>
      <protection locked="0"/>
    </xf>
    <xf numFmtId="0" fontId="286" fillId="0" borderId="14" xfId="0" applyFont="1" applyBorder="1" applyAlignment="1" applyProtection="1">
      <alignment horizontal="center" vertical="center" shrinkToFit="1"/>
      <protection locked="0"/>
    </xf>
    <xf numFmtId="0" fontId="286" fillId="0" borderId="2" xfId="0" applyFont="1" applyBorder="1" applyAlignment="1" applyProtection="1">
      <alignment horizontal="center" vertical="center" shrinkToFit="1"/>
      <protection locked="0"/>
    </xf>
    <xf numFmtId="0" fontId="286" fillId="0" borderId="3" xfId="0" applyFont="1" applyBorder="1" applyAlignment="1" applyProtection="1">
      <alignment horizontal="center" vertical="center" shrinkToFit="1"/>
      <protection locked="0"/>
    </xf>
    <xf numFmtId="0" fontId="286" fillId="0" borderId="6" xfId="0" applyFont="1" applyBorder="1" applyAlignment="1" applyProtection="1">
      <alignment horizontal="center" vertical="center" shrinkToFit="1"/>
      <protection locked="0"/>
    </xf>
    <xf numFmtId="0" fontId="286" fillId="0" borderId="75" xfId="0" applyFont="1" applyBorder="1" applyAlignment="1" applyProtection="1">
      <alignment horizontal="center" vertical="center" shrinkToFit="1"/>
      <protection locked="0"/>
    </xf>
    <xf numFmtId="0" fontId="286" fillId="0" borderId="74" xfId="0" applyFont="1" applyBorder="1" applyAlignment="1" applyProtection="1">
      <alignment horizontal="center" vertical="center" shrinkToFit="1"/>
      <protection locked="0"/>
    </xf>
    <xf numFmtId="0" fontId="286" fillId="0" borderId="69" xfId="0" applyFont="1" applyBorder="1" applyAlignment="1" applyProtection="1">
      <alignment horizontal="center" vertical="center" shrinkToFit="1"/>
      <protection locked="0"/>
    </xf>
    <xf numFmtId="0" fontId="286" fillId="0" borderId="70" xfId="0" applyFont="1" applyBorder="1" applyAlignment="1" applyProtection="1">
      <alignment horizontal="center" vertical="center" shrinkToFit="1"/>
      <protection locked="0"/>
    </xf>
    <xf numFmtId="0" fontId="317" fillId="0" borderId="59" xfId="0" applyFont="1" applyBorder="1" applyAlignment="1" applyProtection="1">
      <alignment horizontal="left" vertical="center" shrinkToFit="1"/>
      <protection locked="0"/>
    </xf>
    <xf numFmtId="0" fontId="317" fillId="0" borderId="60" xfId="0" applyFont="1" applyBorder="1" applyAlignment="1" applyProtection="1">
      <alignment horizontal="left" vertical="center" shrinkToFit="1"/>
      <protection locked="0"/>
    </xf>
    <xf numFmtId="0" fontId="317" fillId="0" borderId="62" xfId="0" applyFont="1" applyBorder="1" applyAlignment="1" applyProtection="1">
      <alignment horizontal="left" vertical="center" shrinkToFit="1"/>
      <protection locked="0"/>
    </xf>
    <xf numFmtId="0" fontId="286" fillId="0" borderId="59" xfId="0" applyFont="1" applyBorder="1" applyAlignment="1" applyProtection="1">
      <alignment horizontal="center" vertical="center" shrinkToFit="1"/>
      <protection locked="0"/>
    </xf>
    <xf numFmtId="0" fontId="286" fillId="0" borderId="60" xfId="0" applyFont="1" applyBorder="1" applyAlignment="1" applyProtection="1">
      <alignment horizontal="center" vertical="center" shrinkToFit="1"/>
      <protection locked="0"/>
    </xf>
    <xf numFmtId="0" fontId="286" fillId="0" borderId="61" xfId="0" applyFont="1" applyBorder="1" applyAlignment="1" applyProtection="1">
      <alignment horizontal="center" vertical="center" shrinkToFit="1"/>
      <protection locked="0"/>
    </xf>
    <xf numFmtId="0" fontId="286" fillId="0" borderId="77" xfId="0" applyFont="1" applyBorder="1" applyAlignment="1" applyProtection="1">
      <alignment horizontal="center" vertical="center" shrinkToFit="1"/>
      <protection locked="0"/>
    </xf>
    <xf numFmtId="0" fontId="286" fillId="0" borderId="73" xfId="0" applyFont="1" applyBorder="1" applyAlignment="1" applyProtection="1">
      <alignment horizontal="center" vertical="center" shrinkToFit="1"/>
      <protection locked="0"/>
    </xf>
    <xf numFmtId="0" fontId="286" fillId="0" borderId="53" xfId="0" applyFont="1" applyBorder="1" applyAlignment="1" applyProtection="1">
      <alignment horizontal="center" vertical="center" shrinkToFit="1"/>
      <protection locked="0"/>
    </xf>
    <xf numFmtId="0" fontId="260" fillId="0" borderId="71" xfId="0" applyFont="1" applyBorder="1" applyAlignment="1" applyProtection="1">
      <alignment horizontal="center" vertical="center" shrinkToFit="1"/>
      <protection hidden="1"/>
    </xf>
    <xf numFmtId="0" fontId="260" fillId="0" borderId="72" xfId="0" applyFont="1" applyBorder="1" applyAlignment="1" applyProtection="1">
      <alignment horizontal="center" vertical="center" shrinkToFit="1"/>
      <protection hidden="1"/>
    </xf>
    <xf numFmtId="0" fontId="125" fillId="0" borderId="6" xfId="0" applyFont="1" applyBorder="1" applyAlignment="1" applyProtection="1">
      <alignment horizontal="center" vertical="center" shrinkToFit="1"/>
      <protection hidden="1"/>
    </xf>
    <xf numFmtId="0" fontId="285" fillId="0" borderId="73" xfId="0" applyFont="1" applyBorder="1" applyAlignment="1" applyProtection="1">
      <alignment horizontal="center" vertical="center" shrinkToFit="1"/>
      <protection locked="0"/>
    </xf>
    <xf numFmtId="0" fontId="285" fillId="0" borderId="53" xfId="0" applyFont="1" applyBorder="1" applyAlignment="1" applyProtection="1">
      <alignment horizontal="center" vertical="center" shrinkToFit="1"/>
      <protection locked="0"/>
    </xf>
    <xf numFmtId="0" fontId="285" fillId="0" borderId="72" xfId="0" applyFont="1" applyBorder="1" applyAlignment="1" applyProtection="1">
      <alignment horizontal="center" vertical="center" shrinkToFit="1"/>
      <protection locked="0"/>
    </xf>
    <xf numFmtId="0" fontId="285" fillId="0" borderId="2" xfId="0" applyFont="1" applyBorder="1" applyAlignment="1" applyProtection="1">
      <alignment horizontal="center" vertical="center" shrinkToFit="1"/>
      <protection locked="0"/>
    </xf>
    <xf numFmtId="0" fontId="285" fillId="0" borderId="3" xfId="0" applyFont="1" applyBorder="1" applyAlignment="1" applyProtection="1">
      <alignment horizontal="center" vertical="center" shrinkToFit="1"/>
      <protection locked="0"/>
    </xf>
    <xf numFmtId="0" fontId="285" fillId="0" borderId="6" xfId="0" applyFont="1" applyBorder="1" applyAlignment="1" applyProtection="1">
      <alignment horizontal="center" vertical="center" shrinkToFit="1"/>
      <protection locked="0"/>
    </xf>
    <xf numFmtId="0" fontId="286" fillId="0" borderId="72" xfId="0" applyFont="1" applyBorder="1" applyAlignment="1" applyProtection="1">
      <alignment horizontal="center" vertical="center" shrinkToFit="1"/>
      <protection locked="0"/>
    </xf>
    <xf numFmtId="0" fontId="260" fillId="0" borderId="73" xfId="0" applyFont="1" applyBorder="1" applyAlignment="1" applyProtection="1">
      <alignment horizontal="center" vertical="center" shrinkToFit="1"/>
      <protection hidden="1"/>
    </xf>
    <xf numFmtId="0" fontId="125" fillId="0" borderId="2" xfId="0" applyFont="1" applyBorder="1" applyAlignment="1" applyProtection="1">
      <alignment horizontal="center" vertical="center" shrinkToFit="1"/>
      <protection hidden="1"/>
    </xf>
    <xf numFmtId="0" fontId="260" fillId="0" borderId="13" xfId="0" applyFont="1" applyBorder="1" applyAlignment="1" applyProtection="1">
      <alignment horizontal="center" vertical="center" shrinkToFit="1"/>
      <protection hidden="1"/>
    </xf>
    <xf numFmtId="0" fontId="260" fillId="0" borderId="1" xfId="0" applyFont="1" applyBorder="1" applyAlignment="1" applyProtection="1">
      <alignment horizontal="center" vertical="center" shrinkToFit="1"/>
      <protection hidden="1"/>
    </xf>
    <xf numFmtId="0" fontId="260" fillId="0" borderId="14" xfId="0" applyFont="1" applyBorder="1" applyAlignment="1" applyProtection="1">
      <alignment horizontal="center" vertical="center" shrinkToFit="1"/>
      <protection hidden="1"/>
    </xf>
    <xf numFmtId="180" fontId="288" fillId="0" borderId="13" xfId="7" applyNumberFormat="1" applyFont="1" applyBorder="1" applyAlignment="1" applyProtection="1">
      <alignment horizontal="center" vertical="center" shrinkToFit="1"/>
      <protection locked="0"/>
    </xf>
    <xf numFmtId="180" fontId="288" fillId="0" borderId="1" xfId="7" applyNumberFormat="1" applyFont="1" applyBorder="1" applyAlignment="1" applyProtection="1">
      <alignment horizontal="center" vertical="center" shrinkToFit="1"/>
      <protection locked="0"/>
    </xf>
    <xf numFmtId="180" fontId="288" fillId="0" borderId="2" xfId="7" applyNumberFormat="1" applyFont="1" applyBorder="1" applyAlignment="1" applyProtection="1">
      <alignment horizontal="center" vertical="center" shrinkToFit="1"/>
      <protection locked="0"/>
    </xf>
    <xf numFmtId="180" fontId="288" fillId="0" borderId="3" xfId="7" applyNumberFormat="1" applyFont="1" applyBorder="1" applyAlignment="1" applyProtection="1">
      <alignment horizontal="center" vertical="center" shrinkToFit="1"/>
      <protection locked="0"/>
    </xf>
    <xf numFmtId="0" fontId="175" fillId="0" borderId="1" xfId="0" applyFont="1" applyBorder="1" applyAlignment="1" applyProtection="1">
      <alignment horizontal="left" vertical="center" shrinkToFit="1"/>
      <protection hidden="1"/>
    </xf>
    <xf numFmtId="0" fontId="175" fillId="0" borderId="14" xfId="0" applyFont="1" applyBorder="1" applyAlignment="1" applyProtection="1">
      <alignment horizontal="left" vertical="center" shrinkToFit="1"/>
      <protection hidden="1"/>
    </xf>
    <xf numFmtId="0" fontId="175" fillId="0" borderId="3" xfId="0" applyFont="1" applyBorder="1" applyAlignment="1" applyProtection="1">
      <alignment horizontal="left" vertical="center" shrinkToFit="1"/>
      <protection hidden="1"/>
    </xf>
    <xf numFmtId="0" fontId="175" fillId="0" borderId="6" xfId="0" applyFont="1" applyBorder="1" applyAlignment="1" applyProtection="1">
      <alignment horizontal="left" vertical="center" shrinkToFit="1"/>
      <protection hidden="1"/>
    </xf>
    <xf numFmtId="180" fontId="288" fillId="0" borderId="59" xfId="7" applyNumberFormat="1" applyFont="1" applyBorder="1" applyAlignment="1" applyProtection="1">
      <alignment horizontal="center" vertical="center" shrinkToFit="1"/>
      <protection locked="0"/>
    </xf>
    <xf numFmtId="180" fontId="288" fillId="0" borderId="60" xfId="7" applyNumberFormat="1" applyFont="1" applyBorder="1" applyAlignment="1" applyProtection="1">
      <alignment horizontal="center" vertical="center" shrinkToFit="1"/>
      <protection locked="0"/>
    </xf>
    <xf numFmtId="0" fontId="175" fillId="0" borderId="60" xfId="0" applyFont="1" applyBorder="1" applyAlignment="1" applyProtection="1">
      <alignment horizontal="left" vertical="center" shrinkToFit="1"/>
      <protection hidden="1"/>
    </xf>
    <xf numFmtId="0" fontId="175" fillId="0" borderId="61" xfId="0" applyFont="1" applyBorder="1" applyAlignment="1" applyProtection="1">
      <alignment horizontal="left" vertical="center" shrinkToFit="1"/>
      <protection hidden="1"/>
    </xf>
    <xf numFmtId="0" fontId="269" fillId="0" borderId="13" xfId="0" applyFont="1" applyBorder="1" applyAlignment="1" applyProtection="1">
      <alignment horizontal="center" vertical="center" shrinkToFit="1"/>
      <protection hidden="1"/>
    </xf>
    <xf numFmtId="0" fontId="269" fillId="0" borderId="1" xfId="0" applyFont="1" applyBorder="1" applyAlignment="1" applyProtection="1">
      <alignment horizontal="center" vertical="center" shrinkToFit="1"/>
      <protection hidden="1"/>
    </xf>
    <xf numFmtId="0" fontId="132" fillId="0" borderId="2" xfId="0" applyFont="1" applyBorder="1" applyAlignment="1" applyProtection="1">
      <alignment horizontal="center" vertical="center" shrinkToFit="1"/>
      <protection hidden="1"/>
    </xf>
    <xf numFmtId="0" fontId="132" fillId="0" borderId="3" xfId="0" applyFont="1" applyBorder="1" applyAlignment="1" applyProtection="1">
      <alignment horizontal="center" vertical="center" shrinkToFit="1"/>
      <protection hidden="1"/>
    </xf>
    <xf numFmtId="0" fontId="126" fillId="0" borderId="1" xfId="0" applyFont="1" applyBorder="1" applyAlignment="1" applyProtection="1">
      <alignment horizontal="center" vertical="center" shrinkToFit="1"/>
      <protection hidden="1"/>
    </xf>
    <xf numFmtId="0" fontId="126" fillId="0" borderId="14" xfId="0" applyFont="1" applyBorder="1" applyAlignment="1" applyProtection="1">
      <alignment horizontal="center" vertical="center" shrinkToFit="1"/>
      <protection hidden="1"/>
    </xf>
    <xf numFmtId="0" fontId="132" fillId="0" borderId="6" xfId="0" applyFont="1" applyBorder="1" applyAlignment="1" applyProtection="1">
      <alignment horizontal="center" vertical="center" shrinkToFit="1"/>
      <protection hidden="1"/>
    </xf>
    <xf numFmtId="0" fontId="269" fillId="0" borderId="0" xfId="0" applyFont="1" applyAlignment="1" applyProtection="1">
      <alignment horizontal="left" vertical="center" shrinkToFit="1"/>
      <protection hidden="1"/>
    </xf>
    <xf numFmtId="0" fontId="125" fillId="0" borderId="0" xfId="0" applyFont="1" applyAlignment="1" applyProtection="1">
      <alignment horizontal="left" vertical="center" shrinkToFit="1"/>
      <protection hidden="1"/>
    </xf>
    <xf numFmtId="0" fontId="269" fillId="0" borderId="0" xfId="0" applyFont="1" applyAlignment="1" applyProtection="1">
      <alignment horizontal="right" vertical="center" shrinkToFit="1"/>
      <protection hidden="1"/>
    </xf>
    <xf numFmtId="0" fontId="125" fillId="0" borderId="0" xfId="0" applyFont="1" applyAlignment="1" applyProtection="1">
      <alignment horizontal="right" vertical="center" shrinkToFit="1"/>
      <protection hidden="1"/>
    </xf>
    <xf numFmtId="0" fontId="268" fillId="0" borderId="14" xfId="0" applyFont="1" applyBorder="1" applyAlignment="1" applyProtection="1">
      <alignment horizontal="center" vertical="center" shrinkToFit="1"/>
      <protection hidden="1"/>
    </xf>
    <xf numFmtId="0" fontId="125" fillId="0" borderId="59" xfId="0" applyFont="1" applyBorder="1" applyAlignment="1" applyProtection="1">
      <alignment horizontal="center" vertical="center" shrinkToFit="1"/>
      <protection hidden="1"/>
    </xf>
    <xf numFmtId="0" fontId="125" fillId="0" borderId="60" xfId="0" applyFont="1" applyBorder="1" applyAlignment="1" applyProtection="1">
      <alignment horizontal="center" vertical="center" shrinkToFit="1"/>
      <protection hidden="1"/>
    </xf>
    <xf numFmtId="0" fontId="125" fillId="0" borderId="61" xfId="0" applyFont="1" applyBorder="1" applyAlignment="1" applyProtection="1">
      <alignment horizontal="center" vertical="center" shrinkToFit="1"/>
      <protection hidden="1"/>
    </xf>
    <xf numFmtId="0" fontId="285" fillId="0" borderId="13" xfId="0" applyFont="1" applyBorder="1" applyAlignment="1" applyProtection="1">
      <alignment horizontal="center" vertical="center" shrinkToFit="1"/>
      <protection locked="0"/>
    </xf>
    <xf numFmtId="0" fontId="285" fillId="0" borderId="1" xfId="0" applyFont="1" applyBorder="1" applyAlignment="1" applyProtection="1">
      <alignment horizontal="center" vertical="center" shrinkToFit="1"/>
      <protection locked="0"/>
    </xf>
    <xf numFmtId="0" fontId="138" fillId="0" borderId="1" xfId="0" applyFont="1" applyBorder="1" applyAlignment="1" applyProtection="1">
      <alignment horizontal="center" vertical="center" shrinkToFit="1"/>
      <protection hidden="1"/>
    </xf>
    <xf numFmtId="0" fontId="138" fillId="0" borderId="3" xfId="0" applyFont="1" applyBorder="1" applyAlignment="1" applyProtection="1">
      <alignment horizontal="center" vertical="center" shrinkToFit="1"/>
      <protection hidden="1"/>
    </xf>
    <xf numFmtId="0" fontId="287" fillId="0" borderId="69" xfId="0" applyFont="1" applyBorder="1" applyAlignment="1" applyProtection="1">
      <alignment horizontal="center" vertical="center" shrinkToFit="1"/>
      <protection locked="0"/>
    </xf>
    <xf numFmtId="0" fontId="287" fillId="0" borderId="1" xfId="0" applyFont="1" applyBorder="1" applyAlignment="1" applyProtection="1">
      <alignment horizontal="center" vertical="center" shrinkToFit="1"/>
      <protection locked="0"/>
    </xf>
    <xf numFmtId="0" fontId="287" fillId="0" borderId="70" xfId="0" applyFont="1" applyBorder="1" applyAlignment="1" applyProtection="1">
      <alignment horizontal="center" vertical="center" shrinkToFit="1"/>
      <protection locked="0"/>
    </xf>
    <xf numFmtId="0" fontId="287" fillId="0" borderId="3" xfId="0" applyFont="1" applyBorder="1" applyAlignment="1" applyProtection="1">
      <alignment horizontal="center" vertical="center" shrinkToFit="1"/>
      <protection locked="0"/>
    </xf>
    <xf numFmtId="0" fontId="125" fillId="0" borderId="2" xfId="0" applyFont="1" applyBorder="1" applyAlignment="1" applyProtection="1">
      <alignment horizontal="left" vertical="center" shrinkToFit="1"/>
      <protection hidden="1"/>
    </xf>
    <xf numFmtId="0" fontId="125" fillId="0" borderId="3" xfId="0" applyFont="1" applyBorder="1" applyAlignment="1" applyProtection="1">
      <alignment horizontal="left" vertical="center" shrinkToFit="1"/>
      <protection hidden="1"/>
    </xf>
    <xf numFmtId="0" fontId="125" fillId="0" borderId="2" xfId="0" applyFont="1" applyBorder="1" applyAlignment="1" applyProtection="1">
      <alignment horizontal="center" vertical="center"/>
      <protection hidden="1"/>
    </xf>
    <xf numFmtId="0" fontId="125" fillId="0" borderId="3" xfId="0" applyFont="1" applyBorder="1" applyAlignment="1" applyProtection="1">
      <alignment horizontal="center" vertical="center"/>
      <protection hidden="1"/>
    </xf>
    <xf numFmtId="0" fontId="125" fillId="0" borderId="6" xfId="0" applyFont="1" applyBorder="1" applyAlignment="1" applyProtection="1">
      <alignment horizontal="center" vertical="center"/>
      <protection hidden="1"/>
    </xf>
    <xf numFmtId="0" fontId="285" fillId="0" borderId="69" xfId="0" applyFont="1" applyBorder="1" applyAlignment="1" applyProtection="1">
      <alignment horizontal="left" vertical="center" shrinkToFit="1"/>
      <protection locked="0"/>
    </xf>
    <xf numFmtId="0" fontId="285" fillId="0" borderId="1" xfId="0" applyFont="1" applyBorder="1" applyAlignment="1" applyProtection="1">
      <alignment horizontal="left" vertical="center" shrinkToFit="1"/>
      <protection locked="0"/>
    </xf>
    <xf numFmtId="0" fontId="285" fillId="0" borderId="14" xfId="0" applyFont="1" applyBorder="1" applyAlignment="1" applyProtection="1">
      <alignment horizontal="left" vertical="center" shrinkToFit="1"/>
      <protection locked="0"/>
    </xf>
    <xf numFmtId="0" fontId="285" fillId="0" borderId="70" xfId="0" applyFont="1" applyBorder="1" applyAlignment="1" applyProtection="1">
      <alignment horizontal="left" vertical="center" shrinkToFit="1"/>
      <protection locked="0"/>
    </xf>
    <xf numFmtId="0" fontId="285" fillId="0" borderId="3" xfId="0" applyFont="1" applyBorder="1" applyAlignment="1" applyProtection="1">
      <alignment horizontal="left" vertical="center" shrinkToFit="1"/>
      <protection locked="0"/>
    </xf>
    <xf numFmtId="0" fontId="285" fillId="0" borderId="6" xfId="0" applyFont="1" applyBorder="1" applyAlignment="1" applyProtection="1">
      <alignment horizontal="left" vertical="center" shrinkToFit="1"/>
      <protection locked="0"/>
    </xf>
    <xf numFmtId="0" fontId="286" fillId="0" borderId="116" xfId="0" applyFont="1" applyBorder="1" applyAlignment="1" applyProtection="1">
      <alignment horizontal="center" vertical="center" shrinkToFit="1"/>
      <protection locked="0"/>
    </xf>
    <xf numFmtId="0" fontId="286" fillId="0" borderId="117" xfId="0" applyFont="1" applyBorder="1" applyAlignment="1" applyProtection="1">
      <alignment horizontal="center" vertical="center" shrinkToFit="1"/>
      <protection locked="0"/>
    </xf>
    <xf numFmtId="0" fontId="286" fillId="0" borderId="118" xfId="0" applyFont="1" applyBorder="1" applyAlignment="1" applyProtection="1">
      <alignment horizontal="center" vertical="center" shrinkToFit="1"/>
      <protection locked="0"/>
    </xf>
    <xf numFmtId="0" fontId="286" fillId="0" borderId="57" xfId="0" applyFont="1" applyBorder="1" applyAlignment="1" applyProtection="1">
      <alignment horizontal="center" vertical="center" shrinkToFit="1"/>
      <protection locked="0"/>
    </xf>
    <xf numFmtId="0" fontId="125" fillId="0" borderId="2" xfId="0" applyFont="1" applyBorder="1" applyAlignment="1" applyProtection="1">
      <alignment horizontal="right" vertical="center"/>
      <protection hidden="1"/>
    </xf>
    <xf numFmtId="0" fontId="125" fillId="0" borderId="6" xfId="0" applyFont="1" applyBorder="1" applyAlignment="1" applyProtection="1">
      <alignment horizontal="right" vertical="center"/>
      <protection hidden="1"/>
    </xf>
    <xf numFmtId="0" fontId="260" fillId="0" borderId="13" xfId="0" applyFont="1" applyBorder="1" applyAlignment="1" applyProtection="1">
      <alignment horizontal="center" vertical="center"/>
      <protection hidden="1"/>
    </xf>
    <xf numFmtId="0" fontId="260" fillId="0" borderId="1" xfId="0" applyFont="1" applyBorder="1" applyAlignment="1" applyProtection="1">
      <alignment horizontal="center" vertical="center"/>
      <protection hidden="1"/>
    </xf>
    <xf numFmtId="0" fontId="260" fillId="0" borderId="14" xfId="0" applyFont="1" applyBorder="1" applyAlignment="1" applyProtection="1">
      <alignment horizontal="center" vertical="center"/>
      <protection hidden="1"/>
    </xf>
    <xf numFmtId="0" fontId="260" fillId="0" borderId="13" xfId="0" applyFont="1" applyBorder="1" applyAlignment="1" applyProtection="1">
      <alignment horizontal="center" vertical="center" wrapText="1"/>
      <protection hidden="1"/>
    </xf>
    <xf numFmtId="0" fontId="260" fillId="0" borderId="1" xfId="0" applyFont="1" applyBorder="1" applyAlignment="1" applyProtection="1">
      <alignment horizontal="center" vertical="center" wrapText="1"/>
      <protection hidden="1"/>
    </xf>
    <xf numFmtId="0" fontId="260" fillId="0" borderId="14" xfId="0" applyFont="1" applyBorder="1" applyAlignment="1" applyProtection="1">
      <alignment horizontal="center" vertical="center" wrapText="1"/>
      <protection hidden="1"/>
    </xf>
    <xf numFmtId="0" fontId="286" fillId="0" borderId="15" xfId="0" applyFont="1" applyBorder="1" applyAlignment="1" applyProtection="1">
      <alignment horizontal="center" vertical="center" shrinkToFit="1"/>
      <protection locked="0"/>
    </xf>
    <xf numFmtId="0" fontId="286" fillId="0" borderId="0" xfId="0" applyFont="1" applyAlignment="1" applyProtection="1">
      <alignment horizontal="center" vertical="center" shrinkToFit="1"/>
      <protection locked="0"/>
    </xf>
    <xf numFmtId="0" fontId="277" fillId="0" borderId="0" xfId="0" applyFont="1" applyAlignment="1" applyProtection="1">
      <alignment horizontal="left" vertical="top" wrapText="1"/>
      <protection locked="0"/>
    </xf>
    <xf numFmtId="0" fontId="285" fillId="0" borderId="75" xfId="0" applyFont="1" applyBorder="1" applyAlignment="1" applyProtection="1">
      <alignment horizontal="left" vertical="center" shrinkToFit="1"/>
      <protection locked="0"/>
    </xf>
    <xf numFmtId="0" fontId="285" fillId="0" borderId="77" xfId="0" applyFont="1" applyBorder="1" applyAlignment="1" applyProtection="1">
      <alignment horizontal="left" vertical="center" shrinkToFit="1"/>
      <protection locked="0"/>
    </xf>
    <xf numFmtId="0" fontId="285" fillId="0" borderId="60" xfId="0" applyFont="1" applyBorder="1" applyAlignment="1" applyProtection="1">
      <alignment horizontal="left" vertical="center" shrinkToFit="1"/>
      <protection locked="0"/>
    </xf>
    <xf numFmtId="0" fontId="285" fillId="0" borderId="61" xfId="0" applyFont="1" applyBorder="1" applyAlignment="1" applyProtection="1">
      <alignment horizontal="left" vertical="center" shrinkToFit="1"/>
      <protection locked="0"/>
    </xf>
    <xf numFmtId="0" fontId="285" fillId="0" borderId="13" xfId="0" applyFont="1" applyBorder="1" applyAlignment="1" applyProtection="1">
      <alignment horizontal="left" vertical="center" shrinkToFit="1"/>
      <protection locked="0"/>
    </xf>
    <xf numFmtId="0" fontId="285" fillId="0" borderId="59" xfId="0" applyFont="1" applyBorder="1" applyAlignment="1" applyProtection="1">
      <alignment horizontal="left" vertical="center" shrinkToFit="1"/>
      <protection locked="0"/>
    </xf>
    <xf numFmtId="0" fontId="125" fillId="0" borderId="74" xfId="0" applyFont="1" applyBorder="1" applyAlignment="1" applyProtection="1">
      <alignment horizontal="center" vertical="center"/>
      <protection hidden="1"/>
    </xf>
    <xf numFmtId="0" fontId="260" fillId="0" borderId="71" xfId="0" applyFont="1" applyBorder="1" applyAlignment="1" applyProtection="1">
      <alignment horizontal="center" vertical="center"/>
      <protection hidden="1"/>
    </xf>
    <xf numFmtId="0" fontId="260" fillId="0" borderId="53" xfId="0" applyFont="1" applyBorder="1" applyAlignment="1" applyProtection="1">
      <alignment horizontal="center" vertical="center"/>
      <protection hidden="1"/>
    </xf>
    <xf numFmtId="0" fontId="260" fillId="0" borderId="72" xfId="0" applyFont="1" applyBorder="1" applyAlignment="1" applyProtection="1">
      <alignment horizontal="center" vertical="center"/>
      <protection hidden="1"/>
    </xf>
    <xf numFmtId="0" fontId="260" fillId="0" borderId="73" xfId="0" applyFont="1" applyBorder="1" applyAlignment="1" applyProtection="1">
      <alignment horizontal="center" vertical="center"/>
      <protection hidden="1"/>
    </xf>
    <xf numFmtId="0" fontId="260" fillId="0" borderId="54" xfId="0" applyFont="1" applyBorder="1" applyAlignment="1" applyProtection="1">
      <alignment horizontal="center" vertical="center"/>
      <protection hidden="1"/>
    </xf>
    <xf numFmtId="0" fontId="125" fillId="0" borderId="2" xfId="0" applyFont="1" applyBorder="1" applyAlignment="1" applyProtection="1">
      <alignment horizontal="center" vertical="center" wrapText="1"/>
      <protection hidden="1"/>
    </xf>
    <xf numFmtId="0" fontId="125" fillId="0" borderId="57" xfId="0" applyFont="1" applyBorder="1" applyAlignment="1" applyProtection="1">
      <alignment horizontal="center" vertical="center"/>
      <protection hidden="1"/>
    </xf>
    <xf numFmtId="0" fontId="285" fillId="0" borderId="74" xfId="0" applyFont="1" applyBorder="1" applyAlignment="1" applyProtection="1">
      <alignment horizontal="left" vertical="center" shrinkToFit="1"/>
      <protection locked="0"/>
    </xf>
    <xf numFmtId="0" fontId="285" fillId="0" borderId="2" xfId="0" applyFont="1" applyBorder="1" applyAlignment="1" applyProtection="1">
      <alignment horizontal="left" vertical="center" shrinkToFit="1"/>
      <protection locked="0"/>
    </xf>
    <xf numFmtId="0" fontId="267" fillId="0" borderId="94" xfId="0" applyFont="1" applyBorder="1" applyAlignment="1" applyProtection="1">
      <alignment horizontal="center" vertical="center" wrapText="1"/>
      <protection hidden="1"/>
    </xf>
    <xf numFmtId="0" fontId="126" fillId="0" borderId="91" xfId="0" applyFont="1" applyBorder="1" applyAlignment="1" applyProtection="1">
      <alignment horizontal="center" vertical="center"/>
      <protection hidden="1"/>
    </xf>
    <xf numFmtId="0" fontId="126" fillId="0" borderId="95" xfId="0" applyFont="1" applyBorder="1" applyAlignment="1" applyProtection="1">
      <alignment horizontal="center" vertical="center"/>
      <protection hidden="1"/>
    </xf>
    <xf numFmtId="0" fontId="286" fillId="0" borderId="10" xfId="0" applyFont="1" applyBorder="1" applyAlignment="1" applyProtection="1">
      <alignment horizontal="left" vertical="center" shrinkToFit="1"/>
      <protection locked="0"/>
    </xf>
    <xf numFmtId="0" fontId="286" fillId="0" borderId="90" xfId="0" applyFont="1" applyBorder="1" applyAlignment="1" applyProtection="1">
      <alignment horizontal="left" vertical="center" shrinkToFit="1"/>
      <protection locked="0"/>
    </xf>
    <xf numFmtId="0" fontId="286" fillId="0" borderId="91" xfId="0" applyFont="1" applyBorder="1" applyAlignment="1" applyProtection="1">
      <alignment horizontal="left" vertical="center" shrinkToFit="1"/>
      <protection locked="0"/>
    </xf>
    <xf numFmtId="0" fontId="286" fillId="0" borderId="92" xfId="0" applyFont="1" applyBorder="1" applyAlignment="1" applyProtection="1">
      <alignment horizontal="left" vertical="center" shrinkToFit="1"/>
      <protection locked="0"/>
    </xf>
    <xf numFmtId="0" fontId="269" fillId="0" borderId="73" xfId="0" applyFont="1" applyBorder="1" applyAlignment="1" applyProtection="1">
      <alignment horizontal="center" vertical="center"/>
      <protection hidden="1"/>
    </xf>
    <xf numFmtId="0" fontId="269" fillId="0" borderId="53" xfId="0" applyFont="1" applyBorder="1" applyAlignment="1" applyProtection="1">
      <alignment horizontal="center" vertical="center"/>
      <protection hidden="1"/>
    </xf>
    <xf numFmtId="0" fontId="269" fillId="0" borderId="54" xfId="0" applyFont="1" applyBorder="1" applyAlignment="1" applyProtection="1">
      <alignment horizontal="center" vertical="center"/>
      <protection hidden="1"/>
    </xf>
    <xf numFmtId="0" fontId="138" fillId="0" borderId="58" xfId="0" applyFont="1" applyBorder="1" applyAlignment="1" applyProtection="1">
      <alignment horizontal="center" shrinkToFit="1"/>
      <protection hidden="1"/>
    </xf>
    <xf numFmtId="0" fontId="138" fillId="0" borderId="55" xfId="0" applyFont="1" applyBorder="1" applyAlignment="1" applyProtection="1">
      <alignment horizontal="center" shrinkToFit="1"/>
      <protection hidden="1"/>
    </xf>
    <xf numFmtId="0" fontId="132" fillId="0" borderId="76" xfId="0" applyFont="1" applyBorder="1" applyAlignment="1" applyProtection="1">
      <alignment horizontal="center" vertical="center" wrapText="1"/>
      <protection hidden="1"/>
    </xf>
    <xf numFmtId="0" fontId="132" fillId="0" borderId="0" xfId="0" applyFont="1" applyAlignment="1" applyProtection="1">
      <alignment horizontal="center" vertical="center"/>
      <protection hidden="1"/>
    </xf>
    <xf numFmtId="0" fontId="132" fillId="0" borderId="4" xfId="0" applyFont="1" applyBorder="1" applyAlignment="1" applyProtection="1">
      <alignment horizontal="center" vertical="center"/>
      <protection hidden="1"/>
    </xf>
    <xf numFmtId="0" fontId="132" fillId="0" borderId="74" xfId="0" applyFont="1" applyBorder="1" applyAlignment="1" applyProtection="1">
      <alignment horizontal="center" vertical="center"/>
      <protection hidden="1"/>
    </xf>
    <xf numFmtId="0" fontId="132" fillId="0" borderId="3" xfId="0" applyFont="1" applyBorder="1" applyAlignment="1" applyProtection="1">
      <alignment horizontal="center" vertical="center"/>
      <protection hidden="1"/>
    </xf>
    <xf numFmtId="0" fontId="132" fillId="0" borderId="6" xfId="0" applyFont="1" applyBorder="1" applyAlignment="1" applyProtection="1">
      <alignment horizontal="center" vertical="center"/>
      <protection hidden="1"/>
    </xf>
    <xf numFmtId="0" fontId="126" fillId="0" borderId="80" xfId="0" applyFont="1" applyBorder="1" applyAlignment="1" applyProtection="1">
      <alignment horizontal="center" vertical="center" shrinkToFit="1"/>
      <protection hidden="1"/>
    </xf>
    <xf numFmtId="0" fontId="126" fillId="0" borderId="81" xfId="0" applyFont="1" applyBorder="1" applyAlignment="1" applyProtection="1">
      <alignment horizontal="center" vertical="center" shrinkToFit="1"/>
      <protection hidden="1"/>
    </xf>
    <xf numFmtId="0" fontId="132" fillId="0" borderId="55" xfId="0" applyFont="1" applyBorder="1" applyAlignment="1" applyProtection="1">
      <alignment horizontal="center" vertical="center" shrinkToFit="1"/>
      <protection hidden="1"/>
    </xf>
    <xf numFmtId="0" fontId="132" fillId="0" borderId="57" xfId="0" applyFont="1" applyBorder="1" applyAlignment="1" applyProtection="1">
      <alignment horizontal="center" vertical="center" shrinkToFit="1"/>
      <protection hidden="1"/>
    </xf>
    <xf numFmtId="0" fontId="269" fillId="0" borderId="75" xfId="0" applyFont="1" applyBorder="1" applyAlignment="1" applyProtection="1">
      <alignment horizontal="center" vertical="center" shrinkToFit="1"/>
      <protection hidden="1"/>
    </xf>
    <xf numFmtId="0" fontId="269" fillId="0" borderId="14" xfId="0" applyFont="1" applyBorder="1" applyAlignment="1" applyProtection="1">
      <alignment horizontal="center" vertical="center" shrinkToFit="1"/>
      <protection hidden="1"/>
    </xf>
    <xf numFmtId="0" fontId="269" fillId="0" borderId="76" xfId="0" applyFont="1" applyBorder="1" applyAlignment="1" applyProtection="1">
      <alignment horizontal="center" vertical="center" shrinkToFit="1"/>
      <protection hidden="1"/>
    </xf>
    <xf numFmtId="0" fontId="269" fillId="0" borderId="0" xfId="0" applyFont="1" applyAlignment="1" applyProtection="1">
      <alignment horizontal="center" vertical="center" shrinkToFit="1"/>
      <protection hidden="1"/>
    </xf>
    <xf numFmtId="0" fontId="269" fillId="0" borderId="4" xfId="0" applyFont="1" applyBorder="1" applyAlignment="1" applyProtection="1">
      <alignment horizontal="center" vertical="center" shrinkToFit="1"/>
      <protection hidden="1"/>
    </xf>
    <xf numFmtId="0" fontId="286" fillId="0" borderId="79" xfId="0" applyFont="1" applyBorder="1" applyAlignment="1" applyProtection="1">
      <alignment horizontal="left" vertical="center" shrinkToFit="1"/>
      <protection locked="0"/>
    </xf>
    <xf numFmtId="0" fontId="286" fillId="0" borderId="80" xfId="0" applyFont="1" applyBorder="1" applyAlignment="1" applyProtection="1">
      <alignment horizontal="left" vertical="center" shrinkToFit="1"/>
      <protection locked="0"/>
    </xf>
    <xf numFmtId="0" fontId="286" fillId="0" borderId="81" xfId="0" applyFont="1" applyBorder="1" applyAlignment="1" applyProtection="1">
      <alignment horizontal="left" vertical="center" shrinkToFit="1"/>
      <protection locked="0"/>
    </xf>
    <xf numFmtId="0" fontId="286" fillId="0" borderId="2" xfId="0" applyFont="1" applyBorder="1" applyAlignment="1" applyProtection="1">
      <alignment horizontal="left" vertical="center" shrinkToFit="1"/>
      <protection locked="0"/>
    </xf>
    <xf numFmtId="0" fontId="286" fillId="0" borderId="3" xfId="0" applyFont="1" applyBorder="1" applyAlignment="1" applyProtection="1">
      <alignment horizontal="left" vertical="center" shrinkToFit="1"/>
      <protection locked="0"/>
    </xf>
    <xf numFmtId="0" fontId="286" fillId="0" borderId="6" xfId="0" applyFont="1" applyBorder="1" applyAlignment="1" applyProtection="1">
      <alignment horizontal="left" vertical="center" shrinkToFit="1"/>
      <protection locked="0"/>
    </xf>
    <xf numFmtId="0" fontId="286" fillId="0" borderId="79" xfId="0" applyFont="1" applyBorder="1" applyAlignment="1" applyProtection="1">
      <alignment horizontal="center" vertical="center" shrinkToFit="1"/>
      <protection locked="0"/>
    </xf>
    <xf numFmtId="0" fontId="286" fillId="0" borderId="80" xfId="0" applyFont="1" applyBorder="1" applyAlignment="1" applyProtection="1">
      <alignment horizontal="center" vertical="center" shrinkToFit="1"/>
      <protection locked="0"/>
    </xf>
    <xf numFmtId="0" fontId="126" fillId="0" borderId="1" xfId="0" applyFont="1" applyBorder="1" applyAlignment="1" applyProtection="1">
      <alignment horizontal="center" vertical="center"/>
      <protection hidden="1"/>
    </xf>
    <xf numFmtId="0" fontId="126" fillId="0" borderId="3" xfId="0" applyFont="1" applyBorder="1" applyAlignment="1" applyProtection="1">
      <alignment horizontal="center" vertical="center"/>
      <protection hidden="1"/>
    </xf>
    <xf numFmtId="0" fontId="286" fillId="0" borderId="1" xfId="0" applyFont="1" applyBorder="1" applyAlignment="1" applyProtection="1">
      <alignment horizontal="left" vertical="center" shrinkToFit="1"/>
      <protection locked="0"/>
    </xf>
    <xf numFmtId="0" fontId="286" fillId="0" borderId="119" xfId="0" applyFont="1" applyBorder="1" applyAlignment="1" applyProtection="1">
      <alignment horizontal="left" vertical="center" shrinkToFit="1"/>
      <protection locked="0"/>
    </xf>
    <xf numFmtId="0" fontId="286" fillId="0" borderId="113" xfId="0" applyFont="1" applyBorder="1" applyAlignment="1" applyProtection="1">
      <alignment horizontal="left" vertical="center" shrinkToFit="1"/>
      <protection locked="0"/>
    </xf>
    <xf numFmtId="0" fontId="286" fillId="0" borderId="13" xfId="0" applyFont="1" applyBorder="1" applyAlignment="1" applyProtection="1">
      <alignment horizontal="right" vertical="center" shrinkToFit="1"/>
      <protection locked="0"/>
    </xf>
    <xf numFmtId="0" fontId="286" fillId="0" borderId="1" xfId="0" applyFont="1" applyBorder="1" applyAlignment="1" applyProtection="1">
      <alignment horizontal="right" vertical="center" shrinkToFit="1"/>
      <protection locked="0"/>
    </xf>
    <xf numFmtId="0" fontId="286" fillId="0" borderId="2" xfId="0" applyFont="1" applyBorder="1" applyAlignment="1" applyProtection="1">
      <alignment horizontal="right" vertical="center" shrinkToFit="1"/>
      <protection locked="0"/>
    </xf>
    <xf numFmtId="0" fontId="286" fillId="0" borderId="3" xfId="0" applyFont="1" applyBorder="1" applyAlignment="1" applyProtection="1">
      <alignment horizontal="right" vertical="center" shrinkToFit="1"/>
      <protection locked="0"/>
    </xf>
    <xf numFmtId="0" fontId="260" fillId="0" borderId="75" xfId="0" applyFont="1" applyBorder="1" applyAlignment="1" applyProtection="1">
      <alignment horizontal="center" vertical="center"/>
      <protection hidden="1"/>
    </xf>
    <xf numFmtId="0" fontId="126" fillId="0" borderId="11" xfId="0" applyFont="1" applyBorder="1" applyAlignment="1" applyProtection="1">
      <alignment horizontal="center" vertical="center"/>
      <protection hidden="1"/>
    </xf>
    <xf numFmtId="0" fontId="126" fillId="0" borderId="12" xfId="0" applyFont="1" applyBorder="1" applyAlignment="1" applyProtection="1">
      <alignment horizontal="center" vertical="center"/>
      <protection hidden="1"/>
    </xf>
    <xf numFmtId="0" fontId="304" fillId="0" borderId="52" xfId="0" applyFont="1" applyBorder="1" applyAlignment="1" applyProtection="1">
      <alignment horizontal="center" vertical="center" wrapText="1" shrinkToFit="1"/>
      <protection locked="0"/>
    </xf>
    <xf numFmtId="0" fontId="260" fillId="0" borderId="53" xfId="0" applyFont="1" applyBorder="1" applyAlignment="1" applyProtection="1">
      <alignment horizontal="center" vertical="center" wrapText="1" shrinkToFit="1"/>
      <protection locked="0"/>
    </xf>
    <xf numFmtId="0" fontId="260" fillId="0" borderId="54" xfId="0" applyFont="1" applyBorder="1" applyAlignment="1" applyProtection="1">
      <alignment horizontal="center" vertical="center" wrapText="1" shrinkToFit="1"/>
      <protection locked="0"/>
    </xf>
    <xf numFmtId="0" fontId="260" fillId="0" borderId="49" xfId="0" applyFont="1" applyBorder="1" applyAlignment="1" applyProtection="1">
      <alignment horizontal="center" vertical="center" wrapText="1" shrinkToFit="1"/>
      <protection locked="0"/>
    </xf>
    <xf numFmtId="0" fontId="260" fillId="0" borderId="0" xfId="0" applyFont="1" applyAlignment="1" applyProtection="1">
      <alignment horizontal="center" vertical="center" wrapText="1" shrinkToFit="1"/>
      <protection locked="0"/>
    </xf>
    <xf numFmtId="0" fontId="260" fillId="0" borderId="55" xfId="0" applyFont="1" applyBorder="1" applyAlignment="1" applyProtection="1">
      <alignment horizontal="center" vertical="center" wrapText="1" shrinkToFit="1"/>
      <protection locked="0"/>
    </xf>
    <xf numFmtId="0" fontId="260" fillId="0" borderId="50" xfId="0" applyFont="1" applyBorder="1" applyAlignment="1" applyProtection="1">
      <alignment horizontal="center" vertical="center" wrapText="1" shrinkToFit="1"/>
      <protection locked="0"/>
    </xf>
    <xf numFmtId="0" fontId="260" fillId="0" borderId="24" xfId="0" applyFont="1" applyBorder="1" applyAlignment="1" applyProtection="1">
      <alignment horizontal="center" vertical="center" wrapText="1" shrinkToFit="1"/>
      <protection locked="0"/>
    </xf>
    <xf numFmtId="0" fontId="260" fillId="0" borderId="56" xfId="0" applyFont="1" applyBorder="1" applyAlignment="1" applyProtection="1">
      <alignment horizontal="center" vertical="center" wrapText="1" shrinkToFit="1"/>
      <protection locked="0"/>
    </xf>
    <xf numFmtId="0" fontId="260" fillId="0" borderId="111" xfId="0" applyFont="1" applyBorder="1" applyAlignment="1" applyProtection="1">
      <alignment horizontal="center" vertical="center" shrinkToFit="1"/>
      <protection hidden="1"/>
    </xf>
    <xf numFmtId="0" fontId="260" fillId="0" borderId="109" xfId="0" applyFont="1" applyBorder="1" applyAlignment="1" applyProtection="1">
      <alignment horizontal="center" vertical="center" shrinkToFit="1"/>
      <protection hidden="1"/>
    </xf>
    <xf numFmtId="0" fontId="260" fillId="0" borderId="112" xfId="0" applyFont="1" applyBorder="1" applyAlignment="1" applyProtection="1">
      <alignment horizontal="center" vertical="center" shrinkToFit="1"/>
      <protection hidden="1"/>
    </xf>
    <xf numFmtId="0" fontId="286" fillId="0" borderId="108" xfId="0" applyFont="1" applyBorder="1" applyAlignment="1" applyProtection="1">
      <alignment horizontal="center" vertical="center" shrinkToFit="1"/>
      <protection locked="0"/>
    </xf>
    <xf numFmtId="0" fontId="286" fillId="0" borderId="109" xfId="0" applyFont="1" applyBorder="1" applyAlignment="1" applyProtection="1">
      <alignment horizontal="center" vertical="center" shrinkToFit="1"/>
      <protection locked="0"/>
    </xf>
    <xf numFmtId="0" fontId="286" fillId="0" borderId="110" xfId="0" applyFont="1" applyBorder="1" applyAlignment="1" applyProtection="1">
      <alignment horizontal="center" vertical="center" shrinkToFit="1"/>
      <protection locked="0"/>
    </xf>
    <xf numFmtId="0" fontId="260" fillId="0" borderId="107" xfId="0" applyFont="1" applyBorder="1" applyAlignment="1" applyProtection="1">
      <alignment horizontal="center" vertical="center" shrinkToFit="1"/>
      <protection hidden="1"/>
    </xf>
    <xf numFmtId="0" fontId="260" fillId="0" borderId="85" xfId="0" applyFont="1" applyBorder="1" applyAlignment="1" applyProtection="1">
      <alignment horizontal="center" vertical="center" shrinkToFit="1"/>
      <protection hidden="1"/>
    </xf>
    <xf numFmtId="0" fontId="260" fillId="0" borderId="86" xfId="0" applyFont="1" applyBorder="1" applyAlignment="1" applyProtection="1">
      <alignment horizontal="center" vertical="center" shrinkToFit="1"/>
      <protection hidden="1"/>
    </xf>
    <xf numFmtId="0" fontId="286" fillId="0" borderId="87" xfId="0" applyFont="1" applyBorder="1" applyAlignment="1" applyProtection="1">
      <alignment horizontal="center" vertical="center" shrinkToFit="1"/>
      <protection locked="0"/>
    </xf>
    <xf numFmtId="0" fontId="286" fillId="0" borderId="85" xfId="0" applyFont="1" applyBorder="1" applyAlignment="1" applyProtection="1">
      <alignment horizontal="center" vertical="center" shrinkToFit="1"/>
      <protection locked="0"/>
    </xf>
    <xf numFmtId="0" fontId="286" fillId="0" borderId="106" xfId="0" applyFont="1" applyBorder="1" applyAlignment="1" applyProtection="1">
      <alignment horizontal="center" vertical="center" shrinkToFit="1"/>
      <protection locked="0"/>
    </xf>
    <xf numFmtId="0" fontId="260" fillId="0" borderId="75" xfId="0" applyFont="1" applyBorder="1" applyAlignment="1" applyProtection="1">
      <alignment horizontal="center" vertical="center" wrapText="1"/>
      <protection hidden="1"/>
    </xf>
    <xf numFmtId="0" fontId="260" fillId="0" borderId="13" xfId="0" applyFont="1" applyBorder="1" applyAlignment="1" applyProtection="1">
      <alignment horizontal="center" vertical="center" wrapText="1" shrinkToFit="1"/>
      <protection hidden="1"/>
    </xf>
    <xf numFmtId="0" fontId="260" fillId="0" borderId="1" xfId="0" applyFont="1" applyBorder="1" applyAlignment="1" applyProtection="1">
      <alignment horizontal="center" vertical="center" wrapText="1" shrinkToFit="1"/>
      <protection hidden="1"/>
    </xf>
    <xf numFmtId="0" fontId="260" fillId="0" borderId="14" xfId="0" applyFont="1" applyBorder="1" applyAlignment="1" applyProtection="1">
      <alignment horizontal="center" vertical="center" wrapText="1" shrinkToFit="1"/>
      <protection hidden="1"/>
    </xf>
    <xf numFmtId="0" fontId="132" fillId="0" borderId="74" xfId="0" applyFont="1" applyBorder="1" applyAlignment="1" applyProtection="1">
      <alignment horizontal="center" vertical="center" shrinkToFit="1"/>
      <protection hidden="1"/>
    </xf>
    <xf numFmtId="0" fontId="285" fillId="0" borderId="14" xfId="0" applyFont="1" applyBorder="1" applyAlignment="1" applyProtection="1">
      <alignment horizontal="center" vertical="center" shrinkToFit="1"/>
      <protection locked="0"/>
    </xf>
    <xf numFmtId="0" fontId="126" fillId="0" borderId="13" xfId="0" applyFont="1" applyBorder="1" applyAlignment="1" applyProtection="1">
      <alignment horizontal="center" vertical="center" shrinkToFit="1"/>
      <protection locked="0"/>
    </xf>
    <xf numFmtId="0" fontId="126" fillId="0" borderId="1" xfId="0" applyFont="1" applyBorder="1" applyAlignment="1" applyProtection="1">
      <alignment horizontal="center" vertical="center" shrinkToFit="1"/>
      <protection locked="0"/>
    </xf>
    <xf numFmtId="0" fontId="126" fillId="0" borderId="14" xfId="0" applyFont="1" applyBorder="1" applyAlignment="1" applyProtection="1">
      <alignment horizontal="center" vertical="center" shrinkToFit="1"/>
      <protection locked="0"/>
    </xf>
    <xf numFmtId="0" fontId="126" fillId="0" borderId="2" xfId="0" applyFont="1" applyBorder="1" applyAlignment="1" applyProtection="1">
      <alignment horizontal="center" vertical="center" shrinkToFit="1"/>
      <protection locked="0"/>
    </xf>
    <xf numFmtId="0" fontId="126" fillId="0" borderId="3" xfId="0" applyFont="1" applyBorder="1" applyAlignment="1" applyProtection="1">
      <alignment horizontal="center" vertical="center" shrinkToFit="1"/>
      <protection locked="0"/>
    </xf>
    <xf numFmtId="0" fontId="126" fillId="0" borderId="6" xfId="0" applyFont="1" applyBorder="1" applyAlignment="1" applyProtection="1">
      <alignment horizontal="center" vertical="center" shrinkToFit="1"/>
      <protection locked="0"/>
    </xf>
    <xf numFmtId="0" fontId="286" fillId="0" borderId="47" xfId="0" applyFont="1" applyBorder="1" applyAlignment="1" applyProtection="1">
      <alignment horizontal="center" vertical="center" shrinkToFit="1"/>
      <protection locked="0"/>
    </xf>
    <xf numFmtId="0" fontId="286" fillId="0" borderId="115" xfId="0" applyFont="1" applyBorder="1" applyAlignment="1" applyProtection="1">
      <alignment horizontal="center" vertical="center" shrinkToFit="1"/>
      <protection locked="0"/>
    </xf>
    <xf numFmtId="0" fontId="286" fillId="0" borderId="48" xfId="0" applyFont="1" applyBorder="1" applyAlignment="1" applyProtection="1">
      <alignment horizontal="center" vertical="center" shrinkToFit="1"/>
      <protection locked="0"/>
    </xf>
    <xf numFmtId="0" fontId="286" fillId="0" borderId="114" xfId="0" applyFont="1" applyBorder="1" applyAlignment="1" applyProtection="1">
      <alignment horizontal="center" vertical="center" shrinkToFit="1"/>
      <protection locked="0"/>
    </xf>
    <xf numFmtId="0" fontId="276" fillId="0" borderId="76" xfId="0" applyFont="1" applyBorder="1" applyAlignment="1" applyProtection="1">
      <alignment horizontal="center" vertical="center" wrapText="1" shrinkToFit="1"/>
      <protection hidden="1"/>
    </xf>
    <xf numFmtId="0" fontId="260" fillId="0" borderId="75" xfId="0" applyFont="1" applyBorder="1" applyAlignment="1" applyProtection="1">
      <alignment horizontal="center" vertical="center" shrinkToFit="1"/>
      <protection hidden="1"/>
    </xf>
    <xf numFmtId="49" fontId="286" fillId="0" borderId="13" xfId="0" applyNumberFormat="1" applyFont="1" applyBorder="1" applyAlignment="1" applyProtection="1">
      <alignment horizontal="center" vertical="center" shrinkToFit="1"/>
      <protection locked="0"/>
    </xf>
    <xf numFmtId="49" fontId="286" fillId="0" borderId="1" xfId="0" applyNumberFormat="1" applyFont="1" applyBorder="1" applyAlignment="1" applyProtection="1">
      <alignment horizontal="center" vertical="center" shrinkToFit="1"/>
      <protection locked="0"/>
    </xf>
    <xf numFmtId="49" fontId="286" fillId="0" borderId="14" xfId="0" applyNumberFormat="1" applyFont="1" applyBorder="1" applyAlignment="1" applyProtection="1">
      <alignment horizontal="center" vertical="center" shrinkToFit="1"/>
      <protection locked="0"/>
    </xf>
    <xf numFmtId="49" fontId="286" fillId="0" borderId="2" xfId="0" applyNumberFormat="1" applyFont="1" applyBorder="1" applyAlignment="1" applyProtection="1">
      <alignment horizontal="center" vertical="center" shrinkToFit="1"/>
      <protection locked="0"/>
    </xf>
    <xf numFmtId="49" fontId="286" fillId="0" borderId="3" xfId="0" applyNumberFormat="1" applyFont="1" applyBorder="1" applyAlignment="1" applyProtection="1">
      <alignment horizontal="center" vertical="center" shrinkToFit="1"/>
      <protection locked="0"/>
    </xf>
    <xf numFmtId="49" fontId="286" fillId="0" borderId="6" xfId="0" applyNumberFormat="1" applyFont="1" applyBorder="1" applyAlignment="1" applyProtection="1">
      <alignment horizontal="center" vertical="center" shrinkToFit="1"/>
      <protection locked="0"/>
    </xf>
    <xf numFmtId="0" fontId="125" fillId="0" borderId="3" xfId="0" applyFont="1" applyBorder="1" applyAlignment="1" applyProtection="1">
      <alignment horizontal="right" vertical="center"/>
      <protection hidden="1"/>
    </xf>
    <xf numFmtId="0" fontId="125" fillId="0" borderId="113" xfId="0" applyFont="1" applyBorder="1" applyAlignment="1" applyProtection="1">
      <alignment horizontal="center" vertical="center"/>
      <protection hidden="1"/>
    </xf>
    <xf numFmtId="0" fontId="126" fillId="0" borderId="0" xfId="0" applyFont="1" applyAlignment="1" applyProtection="1">
      <alignment horizontal="center" vertical="center" shrinkToFit="1"/>
      <protection hidden="1"/>
    </xf>
    <xf numFmtId="0" fontId="138" fillId="0" borderId="0" xfId="0" applyFont="1" applyAlignment="1" applyProtection="1">
      <alignment horizontal="center" vertical="center" shrinkToFit="1"/>
      <protection hidden="1"/>
    </xf>
    <xf numFmtId="0" fontId="159" fillId="0" borderId="0" xfId="0" applyFont="1" applyAlignment="1" applyProtection="1">
      <alignment horizontal="center" vertical="center" shrinkToFit="1"/>
      <protection hidden="1"/>
    </xf>
    <xf numFmtId="0" fontId="138" fillId="0" borderId="0" xfId="0" applyFont="1" applyAlignment="1" applyProtection="1">
      <alignment horizontal="center" vertical="center"/>
      <protection hidden="1"/>
    </xf>
    <xf numFmtId="0" fontId="138" fillId="0" borderId="0" xfId="0" applyFont="1" applyAlignment="1" applyProtection="1">
      <alignment horizontal="left" vertical="center" shrinkToFit="1"/>
      <protection hidden="1"/>
    </xf>
    <xf numFmtId="0" fontId="111" fillId="0" borderId="0" xfId="6" applyFont="1" applyAlignment="1" applyProtection="1">
      <alignment horizontal="left" vertical="center" shrinkToFit="1"/>
      <protection locked="0"/>
    </xf>
    <xf numFmtId="0" fontId="260" fillId="0" borderId="104" xfId="0" applyFont="1" applyBorder="1" applyAlignment="1" applyProtection="1">
      <alignment horizontal="center" vertical="center" shrinkToFit="1"/>
      <protection hidden="1"/>
    </xf>
    <xf numFmtId="0" fontId="260" fillId="0" borderId="98" xfId="0" applyFont="1" applyBorder="1" applyAlignment="1" applyProtection="1">
      <alignment horizontal="center" vertical="center" shrinkToFit="1"/>
      <protection hidden="1"/>
    </xf>
    <xf numFmtId="0" fontId="260" fillId="0" borderId="105" xfId="0" applyFont="1" applyBorder="1" applyAlignment="1" applyProtection="1">
      <alignment horizontal="center" vertical="center" shrinkToFit="1"/>
      <protection hidden="1"/>
    </xf>
    <xf numFmtId="0" fontId="260" fillId="0" borderId="102" xfId="0" applyFont="1" applyBorder="1" applyAlignment="1" applyProtection="1">
      <alignment horizontal="center" vertical="center"/>
      <protection hidden="1"/>
    </xf>
    <xf numFmtId="0" fontId="260" fillId="0" borderId="98" xfId="0" applyFont="1" applyBorder="1" applyAlignment="1" applyProtection="1">
      <alignment horizontal="center" vertical="center"/>
      <protection hidden="1"/>
    </xf>
    <xf numFmtId="0" fontId="260" fillId="0" borderId="103" xfId="0" applyFont="1" applyBorder="1" applyAlignment="1" applyProtection="1">
      <alignment horizontal="center" vertical="center"/>
      <protection hidden="1"/>
    </xf>
    <xf numFmtId="0" fontId="260" fillId="0" borderId="101" xfId="0" applyFont="1" applyBorder="1" applyAlignment="1" applyProtection="1">
      <alignment horizontal="center" vertical="center" shrinkToFit="1"/>
      <protection hidden="1"/>
    </xf>
    <xf numFmtId="0" fontId="260" fillId="0" borderId="64" xfId="0" applyFont="1" applyBorder="1" applyAlignment="1" applyProtection="1">
      <alignment horizontal="center" vertical="center" shrinkToFit="1"/>
      <protection hidden="1"/>
    </xf>
    <xf numFmtId="0" fontId="260" fillId="0" borderId="65" xfId="0" applyFont="1" applyBorder="1" applyAlignment="1" applyProtection="1">
      <alignment horizontal="center" vertical="center" shrinkToFit="1"/>
      <protection hidden="1"/>
    </xf>
    <xf numFmtId="0" fontId="286" fillId="0" borderId="64" xfId="0" applyFont="1" applyBorder="1" applyAlignment="1" applyProtection="1">
      <alignment horizontal="center" vertical="center" shrinkToFit="1"/>
      <protection locked="0"/>
    </xf>
    <xf numFmtId="0" fontId="286" fillId="0" borderId="100" xfId="0" applyFont="1" applyBorder="1" applyAlignment="1" applyProtection="1">
      <alignment horizontal="center" vertical="center" shrinkToFit="1"/>
      <protection locked="0"/>
    </xf>
    <xf numFmtId="0" fontId="260" fillId="0" borderId="51" xfId="0" applyFont="1" applyBorder="1" applyAlignment="1" applyProtection="1">
      <alignment horizontal="center" vertical="center"/>
      <protection hidden="1"/>
    </xf>
    <xf numFmtId="0" fontId="260" fillId="0" borderId="99" xfId="0" applyFont="1" applyBorder="1" applyAlignment="1" applyProtection="1">
      <alignment horizontal="center" vertical="center"/>
      <protection hidden="1"/>
    </xf>
    <xf numFmtId="0" fontId="286" fillId="0" borderId="46" xfId="0" applyFont="1" applyBorder="1" applyAlignment="1" applyProtection="1">
      <alignment horizontal="center" vertical="center" shrinkToFit="1"/>
      <protection locked="0"/>
    </xf>
    <xf numFmtId="0" fontId="286" fillId="0" borderId="97" xfId="0" applyFont="1" applyBorder="1" applyAlignment="1" applyProtection="1">
      <alignment horizontal="center" vertical="center" shrinkToFit="1"/>
      <protection locked="0"/>
    </xf>
    <xf numFmtId="0" fontId="260" fillId="0" borderId="0" xfId="0" applyFont="1" applyAlignment="1" applyProtection="1">
      <alignment horizontal="right" vertical="center" wrapText="1"/>
      <protection hidden="1"/>
    </xf>
    <xf numFmtId="0" fontId="138" fillId="0" borderId="0" xfId="0" applyFont="1" applyAlignment="1" applyProtection="1">
      <alignment horizontal="left" vertical="center"/>
      <protection hidden="1"/>
    </xf>
    <xf numFmtId="0" fontId="89" fillId="0" borderId="0" xfId="6" applyFont="1" applyAlignment="1" applyProtection="1">
      <alignment horizontal="center" vertical="center" shrinkToFit="1"/>
      <protection locked="0"/>
    </xf>
    <xf numFmtId="0" fontId="257" fillId="0" borderId="0" xfId="0" applyFont="1" applyAlignment="1" applyProtection="1">
      <alignment horizontal="center" vertical="center"/>
      <protection hidden="1"/>
    </xf>
    <xf numFmtId="0" fontId="258" fillId="0" borderId="0" xfId="0" applyFont="1" applyAlignment="1" applyProtection="1">
      <alignment horizontal="center" vertical="center"/>
      <protection hidden="1"/>
    </xf>
    <xf numFmtId="0" fontId="309" fillId="0" borderId="0" xfId="0" applyFont="1" applyAlignment="1" applyProtection="1">
      <alignment horizontal="right" vertical="center" shrinkToFit="1"/>
      <protection hidden="1"/>
    </xf>
    <xf numFmtId="0" fontId="309" fillId="0" borderId="0" xfId="0" applyFont="1" applyAlignment="1" applyProtection="1">
      <alignment horizontal="left" vertical="center"/>
      <protection hidden="1"/>
    </xf>
    <xf numFmtId="0" fontId="125" fillId="0" borderId="0" xfId="0" applyFont="1" applyAlignment="1" applyProtection="1">
      <alignment horizontal="center" vertical="center" shrinkToFit="1"/>
      <protection hidden="1"/>
    </xf>
    <xf numFmtId="0" fontId="162" fillId="0" borderId="0" xfId="0" applyFont="1" applyAlignment="1" applyProtection="1">
      <alignment horizontal="right" vertical="center" shrinkToFit="1"/>
      <protection hidden="1"/>
    </xf>
    <xf numFmtId="0" fontId="260" fillId="0" borderId="0" xfId="0" applyFont="1" applyAlignment="1" applyProtection="1">
      <alignment horizontal="left" vertical="center"/>
      <protection hidden="1"/>
    </xf>
    <xf numFmtId="0" fontId="260" fillId="0" borderId="0" xfId="0" applyFont="1" applyAlignment="1" applyProtection="1">
      <alignment horizontal="center" vertical="center" shrinkToFit="1"/>
      <protection hidden="1"/>
    </xf>
    <xf numFmtId="0" fontId="126" fillId="0" borderId="0" xfId="0" applyFont="1" applyAlignment="1" applyProtection="1">
      <alignment horizontal="left" vertical="center" shrinkToFit="1"/>
      <protection hidden="1"/>
    </xf>
    <xf numFmtId="0" fontId="312" fillId="0" borderId="0" xfId="0" applyFont="1" applyAlignment="1" applyProtection="1">
      <alignment horizontal="center" vertical="center" shrinkToFit="1"/>
      <protection hidden="1"/>
    </xf>
    <xf numFmtId="0" fontId="269" fillId="0" borderId="71" xfId="0" applyFont="1" applyBorder="1" applyAlignment="1" applyProtection="1">
      <alignment horizontal="center" vertical="center"/>
      <protection hidden="1"/>
    </xf>
    <xf numFmtId="0" fontId="269" fillId="0" borderId="72" xfId="0" applyFont="1" applyBorder="1" applyAlignment="1" applyProtection="1">
      <alignment horizontal="center" vertical="center"/>
      <protection hidden="1"/>
    </xf>
    <xf numFmtId="0" fontId="132" fillId="0" borderId="74" xfId="0" applyFont="1" applyBorder="1" applyAlignment="1" applyProtection="1">
      <alignment horizontal="center" vertical="center" wrapText="1"/>
      <protection hidden="1"/>
    </xf>
    <xf numFmtId="0" fontId="132" fillId="0" borderId="2" xfId="0" applyFont="1" applyBorder="1" applyAlignment="1" applyProtection="1">
      <alignment horizontal="center" vertical="center" wrapText="1"/>
      <protection hidden="1"/>
    </xf>
    <xf numFmtId="0" fontId="132" fillId="0" borderId="3" xfId="0" applyFont="1" applyBorder="1" applyAlignment="1" applyProtection="1">
      <alignment horizontal="center" vertical="center" wrapText="1"/>
      <protection hidden="1"/>
    </xf>
    <xf numFmtId="0" fontId="132" fillId="0" borderId="57" xfId="0" applyFont="1" applyBorder="1" applyAlignment="1" applyProtection="1">
      <alignment horizontal="center" vertical="center" wrapText="1"/>
      <protection hidden="1"/>
    </xf>
    <xf numFmtId="0" fontId="126" fillId="0" borderId="0" xfId="0" applyFont="1" applyAlignment="1" applyProtection="1">
      <alignment horizontal="right" vertical="center" wrapText="1" shrinkToFit="1"/>
      <protection hidden="1"/>
    </xf>
    <xf numFmtId="0" fontId="126" fillId="0" borderId="0" xfId="0" applyFont="1" applyAlignment="1" applyProtection="1">
      <alignment horizontal="right" vertical="center" shrinkToFit="1"/>
      <protection hidden="1"/>
    </xf>
    <xf numFmtId="0" fontId="126" fillId="0" borderId="0" xfId="0" applyFont="1" applyAlignment="1" applyProtection="1">
      <alignment horizontal="right" vertical="center" wrapText="1"/>
      <protection hidden="1"/>
    </xf>
    <xf numFmtId="0" fontId="286" fillId="0" borderId="13" xfId="0" applyFont="1" applyBorder="1" applyAlignment="1" applyProtection="1">
      <alignment horizontal="left" vertical="center" shrinkToFit="1"/>
      <protection locked="0"/>
    </xf>
    <xf numFmtId="0" fontId="286" fillId="0" borderId="14" xfId="0" applyFont="1" applyBorder="1" applyAlignment="1" applyProtection="1">
      <alignment horizontal="left" vertical="center" shrinkToFit="1"/>
      <protection locked="0"/>
    </xf>
    <xf numFmtId="0" fontId="286" fillId="0" borderId="66" xfId="0" applyFont="1" applyBorder="1" applyAlignment="1" applyProtection="1">
      <alignment horizontal="left" vertical="center" shrinkToFit="1"/>
      <protection locked="0"/>
    </xf>
    <xf numFmtId="0" fontId="286" fillId="0" borderId="67" xfId="0" applyFont="1" applyBorder="1" applyAlignment="1" applyProtection="1">
      <alignment horizontal="left" vertical="center" shrinkToFit="1"/>
      <protection locked="0"/>
    </xf>
    <xf numFmtId="0" fontId="286" fillId="0" borderId="68" xfId="0" applyFont="1" applyBorder="1" applyAlignment="1" applyProtection="1">
      <alignment horizontal="left" vertical="center" shrinkToFit="1"/>
      <protection locked="0"/>
    </xf>
    <xf numFmtId="0" fontId="125" fillId="0" borderId="66" xfId="0" applyFont="1" applyBorder="1" applyAlignment="1" applyProtection="1">
      <alignment horizontal="left" vertical="center" shrinkToFit="1"/>
      <protection hidden="1"/>
    </xf>
    <xf numFmtId="0" fontId="125" fillId="0" borderId="67" xfId="0" applyFont="1" applyBorder="1" applyAlignment="1" applyProtection="1">
      <alignment horizontal="left" vertical="center" shrinkToFit="1"/>
      <protection hidden="1"/>
    </xf>
    <xf numFmtId="0" fontId="126" fillId="0" borderId="13" xfId="0" applyFont="1" applyBorder="1" applyAlignment="1" applyProtection="1">
      <alignment horizontal="center" vertical="center" shrinkToFit="1"/>
      <protection hidden="1"/>
    </xf>
    <xf numFmtId="0" fontId="126" fillId="0" borderId="88" xfId="0" applyFont="1" applyBorder="1" applyAlignment="1" applyProtection="1">
      <alignment horizontal="center" vertical="center" shrinkToFit="1"/>
      <protection hidden="1"/>
    </xf>
    <xf numFmtId="0" fontId="132" fillId="0" borderId="89" xfId="0" applyFont="1" applyBorder="1" applyAlignment="1" applyProtection="1">
      <alignment horizontal="center" vertical="center" shrinkToFit="1"/>
      <protection hidden="1"/>
    </xf>
    <xf numFmtId="0" fontId="125" fillId="0" borderId="77" xfId="0" applyFont="1" applyBorder="1" applyAlignment="1" applyProtection="1">
      <alignment horizontal="center" vertical="center" shrinkToFit="1"/>
      <protection hidden="1"/>
    </xf>
    <xf numFmtId="0" fontId="260" fillId="0" borderId="53" xfId="0" applyFont="1" applyBorder="1" applyAlignment="1" applyProtection="1">
      <alignment horizontal="center" vertical="center" shrinkToFit="1"/>
      <protection hidden="1"/>
    </xf>
    <xf numFmtId="49" fontId="286" fillId="0" borderId="73" xfId="0" applyNumberFormat="1" applyFont="1" applyBorder="1" applyAlignment="1" applyProtection="1">
      <alignment horizontal="center" vertical="center" shrinkToFit="1"/>
      <protection locked="0"/>
    </xf>
    <xf numFmtId="49" fontId="286" fillId="0" borderId="53" xfId="0" applyNumberFormat="1" applyFont="1" applyBorder="1" applyAlignment="1" applyProtection="1">
      <alignment horizontal="center" vertical="center" shrinkToFit="1"/>
      <protection locked="0"/>
    </xf>
    <xf numFmtId="49" fontId="286" fillId="0" borderId="54" xfId="0" applyNumberFormat="1" applyFont="1" applyBorder="1" applyAlignment="1" applyProtection="1">
      <alignment horizontal="center" vertical="center" shrinkToFit="1"/>
      <protection locked="0"/>
    </xf>
    <xf numFmtId="49" fontId="286" fillId="0" borderId="57" xfId="0" applyNumberFormat="1" applyFont="1" applyBorder="1" applyAlignment="1" applyProtection="1">
      <alignment horizontal="center" vertical="center" shrinkToFit="1"/>
      <protection locked="0"/>
    </xf>
    <xf numFmtId="0" fontId="133" fillId="0" borderId="71" xfId="0" applyFont="1" applyBorder="1" applyAlignment="1" applyProtection="1">
      <alignment horizontal="left" vertical="top" wrapText="1"/>
      <protection locked="0"/>
    </xf>
    <xf numFmtId="0" fontId="133" fillId="0" borderId="53" xfId="0" applyFont="1" applyBorder="1" applyAlignment="1" applyProtection="1">
      <alignment horizontal="left" vertical="top" wrapText="1"/>
      <protection locked="0"/>
    </xf>
    <xf numFmtId="0" fontId="133" fillId="0" borderId="54" xfId="0" applyFont="1" applyBorder="1" applyAlignment="1" applyProtection="1">
      <alignment horizontal="left" vertical="top" wrapText="1"/>
      <protection locked="0"/>
    </xf>
    <xf numFmtId="0" fontId="133" fillId="0" borderId="74" xfId="0" applyFont="1" applyBorder="1" applyAlignment="1" applyProtection="1">
      <alignment horizontal="left" vertical="top" wrapText="1"/>
      <protection locked="0"/>
    </xf>
    <xf numFmtId="0" fontId="133" fillId="0" borderId="3" xfId="0" applyFont="1" applyBorder="1" applyAlignment="1" applyProtection="1">
      <alignment horizontal="left" vertical="top" wrapText="1"/>
      <protection locked="0"/>
    </xf>
    <xf numFmtId="0" fontId="133" fillId="0" borderId="57" xfId="0" applyFont="1" applyBorder="1" applyAlignment="1" applyProtection="1">
      <alignment horizontal="left" vertical="top" wrapText="1"/>
      <protection locked="0"/>
    </xf>
    <xf numFmtId="0" fontId="138" fillId="0" borderId="58" xfId="0" applyFont="1" applyBorder="1" applyAlignment="1" applyProtection="1">
      <alignment horizontal="center" vertical="center"/>
      <protection hidden="1"/>
    </xf>
    <xf numFmtId="0" fontId="138" fillId="0" borderId="57" xfId="0" applyFont="1" applyBorder="1" applyAlignment="1" applyProtection="1">
      <alignment horizontal="center" vertical="center"/>
      <protection hidden="1"/>
    </xf>
    <xf numFmtId="0" fontId="125" fillId="0" borderId="76" xfId="0" applyFont="1" applyBorder="1" applyAlignment="1" applyProtection="1">
      <alignment horizontal="center" vertical="top" wrapText="1"/>
      <protection hidden="1"/>
    </xf>
    <xf numFmtId="0" fontId="125" fillId="0" borderId="0" xfId="0" applyFont="1" applyAlignment="1" applyProtection="1">
      <alignment horizontal="center" vertical="top" wrapText="1"/>
      <protection hidden="1"/>
    </xf>
    <xf numFmtId="0" fontId="125" fillId="0" borderId="4" xfId="0" applyFont="1" applyBorder="1" applyAlignment="1" applyProtection="1">
      <alignment horizontal="center" vertical="top" wrapText="1"/>
      <protection hidden="1"/>
    </xf>
    <xf numFmtId="0" fontId="125" fillId="0" borderId="77" xfId="0" applyFont="1" applyBorder="1" applyAlignment="1" applyProtection="1">
      <alignment horizontal="center" vertical="top" wrapText="1"/>
      <protection hidden="1"/>
    </xf>
    <xf numFmtId="0" fontId="125" fillId="0" borderId="60" xfId="0" applyFont="1" applyBorder="1" applyAlignment="1" applyProtection="1">
      <alignment horizontal="center" vertical="top" wrapText="1"/>
      <protection hidden="1"/>
    </xf>
    <xf numFmtId="0" fontId="125" fillId="0" borderId="61" xfId="0" applyFont="1" applyBorder="1" applyAlignment="1" applyProtection="1">
      <alignment horizontal="center" vertical="top" wrapText="1"/>
      <protection hidden="1"/>
    </xf>
    <xf numFmtId="176" fontId="126" fillId="0" borderId="11" xfId="7" applyFont="1" applyBorder="1" applyAlignment="1" applyProtection="1">
      <alignment horizontal="center" vertical="center" shrinkToFit="1"/>
      <protection locked="0"/>
    </xf>
    <xf numFmtId="0" fontId="126" fillId="0" borderId="1" xfId="0" applyFont="1" applyBorder="1" applyAlignment="1" applyProtection="1">
      <alignment horizontal="left" vertical="center" shrinkToFit="1"/>
      <protection hidden="1"/>
    </xf>
    <xf numFmtId="0" fontId="126" fillId="0" borderId="13" xfId="0" applyFont="1" applyBorder="1" applyAlignment="1" applyProtection="1">
      <alignment horizontal="right" vertical="center" shrinkToFit="1"/>
      <protection hidden="1"/>
    </xf>
    <xf numFmtId="0" fontId="126" fillId="0" borderId="1" xfId="0" applyFont="1" applyBorder="1" applyAlignment="1" applyProtection="1">
      <alignment horizontal="right" vertical="center" shrinkToFit="1"/>
      <protection hidden="1"/>
    </xf>
    <xf numFmtId="0" fontId="175" fillId="0" borderId="1" xfId="0" applyFont="1" applyBorder="1" applyAlignment="1" applyProtection="1">
      <alignment horizontal="center" vertical="center" shrinkToFit="1"/>
      <protection hidden="1"/>
    </xf>
    <xf numFmtId="0" fontId="175" fillId="0" borderId="3" xfId="0" applyFont="1" applyBorder="1" applyAlignment="1" applyProtection="1">
      <alignment horizontal="center" vertical="center" shrinkToFit="1"/>
      <protection hidden="1"/>
    </xf>
    <xf numFmtId="0" fontId="175" fillId="0" borderId="13" xfId="0" applyFont="1" applyBorder="1" applyAlignment="1" applyProtection="1">
      <alignment horizontal="center" vertical="center" shrinkToFit="1"/>
      <protection hidden="1"/>
    </xf>
    <xf numFmtId="0" fontId="175" fillId="0" borderId="2" xfId="0" applyFont="1" applyBorder="1" applyAlignment="1" applyProtection="1">
      <alignment horizontal="center" vertical="center" shrinkToFit="1"/>
      <protection hidden="1"/>
    </xf>
    <xf numFmtId="0" fontId="285" fillId="0" borderId="3" xfId="0" applyFont="1" applyBorder="1" applyAlignment="1" applyProtection="1">
      <alignment horizontal="center" vertical="center"/>
      <protection locked="0"/>
    </xf>
    <xf numFmtId="49" fontId="286" fillId="0" borderId="58" xfId="0" applyNumberFormat="1" applyFont="1" applyBorder="1" applyAlignment="1" applyProtection="1">
      <alignment horizontal="center" vertical="center" shrinkToFit="1"/>
      <protection locked="0"/>
    </xf>
    <xf numFmtId="0" fontId="317" fillId="0" borderId="14" xfId="0" applyFont="1" applyBorder="1" applyAlignment="1" applyProtection="1">
      <alignment horizontal="left" vertical="center" shrinkToFit="1"/>
      <protection locked="0"/>
    </xf>
    <xf numFmtId="0" fontId="317" fillId="0" borderId="6" xfId="0" applyFont="1" applyBorder="1" applyAlignment="1" applyProtection="1">
      <alignment horizontal="left" vertical="center" shrinkToFit="1"/>
      <protection locked="0"/>
    </xf>
    <xf numFmtId="0" fontId="175" fillId="0" borderId="58" xfId="0" applyFont="1" applyBorder="1" applyAlignment="1" applyProtection="1">
      <alignment horizontal="left" vertical="center" shrinkToFit="1"/>
      <protection hidden="1"/>
    </xf>
    <xf numFmtId="0" fontId="175" fillId="0" borderId="57" xfId="0" applyFont="1" applyBorder="1" applyAlignment="1" applyProtection="1">
      <alignment horizontal="left" vertical="center" shrinkToFit="1"/>
      <protection hidden="1"/>
    </xf>
    <xf numFmtId="0" fontId="175" fillId="0" borderId="62" xfId="0" applyFont="1" applyBorder="1" applyAlignment="1" applyProtection="1">
      <alignment horizontal="left" vertical="center" shrinkToFit="1"/>
      <protection hidden="1"/>
    </xf>
    <xf numFmtId="0" fontId="260" fillId="0" borderId="75" xfId="0" applyFont="1" applyBorder="1" applyAlignment="1" applyProtection="1">
      <alignment horizontal="center" wrapText="1"/>
      <protection hidden="1"/>
    </xf>
    <xf numFmtId="0" fontId="260" fillId="0" borderId="1" xfId="0" applyFont="1" applyBorder="1" applyAlignment="1" applyProtection="1">
      <alignment horizontal="center" wrapText="1"/>
      <protection hidden="1"/>
    </xf>
    <xf numFmtId="0" fontId="260" fillId="0" borderId="14" xfId="0" applyFont="1" applyBorder="1" applyAlignment="1" applyProtection="1">
      <alignment horizontal="center" wrapText="1"/>
      <protection hidden="1"/>
    </xf>
    <xf numFmtId="0" fontId="260" fillId="0" borderId="76" xfId="0" applyFont="1" applyBorder="1" applyAlignment="1" applyProtection="1">
      <alignment horizontal="center" wrapText="1"/>
      <protection hidden="1"/>
    </xf>
    <xf numFmtId="0" fontId="260" fillId="0" borderId="0" xfId="0" applyFont="1" applyAlignment="1" applyProtection="1">
      <alignment horizontal="center" wrapText="1"/>
      <protection hidden="1"/>
    </xf>
    <xf numFmtId="0" fontId="260" fillId="0" borderId="4" xfId="0" applyFont="1" applyBorder="1" applyAlignment="1" applyProtection="1">
      <alignment horizontal="center" wrapText="1"/>
      <protection hidden="1"/>
    </xf>
    <xf numFmtId="0" fontId="285" fillId="0" borderId="13" xfId="0" applyFont="1" applyBorder="1" applyAlignment="1" applyProtection="1">
      <alignment horizontal="center" vertical="center" shrinkToFit="1"/>
      <protection hidden="1"/>
    </xf>
    <xf numFmtId="0" fontId="285" fillId="0" borderId="1" xfId="0" applyFont="1" applyBorder="1" applyAlignment="1" applyProtection="1">
      <alignment horizontal="center" vertical="center" shrinkToFit="1"/>
      <protection hidden="1"/>
    </xf>
    <xf numFmtId="0" fontId="285" fillId="0" borderId="58" xfId="0" applyFont="1" applyBorder="1" applyAlignment="1" applyProtection="1">
      <alignment horizontal="center" vertical="center" shrinkToFit="1"/>
      <protection hidden="1"/>
    </xf>
    <xf numFmtId="0" fontId="285" fillId="0" borderId="59" xfId="0" applyFont="1" applyBorder="1" applyAlignment="1" applyProtection="1">
      <alignment horizontal="center" vertical="center" shrinkToFit="1"/>
      <protection hidden="1"/>
    </xf>
    <xf numFmtId="0" fontId="285" fillId="0" borderId="60" xfId="0" applyFont="1" applyBorder="1" applyAlignment="1" applyProtection="1">
      <alignment horizontal="center" vertical="center" shrinkToFit="1"/>
      <protection hidden="1"/>
    </xf>
    <xf numFmtId="0" fontId="285" fillId="0" borderId="62" xfId="0" applyFont="1" applyBorder="1" applyAlignment="1" applyProtection="1">
      <alignment horizontal="center" vertical="center" shrinkToFit="1"/>
      <protection hidden="1"/>
    </xf>
    <xf numFmtId="0" fontId="285" fillId="0" borderId="58" xfId="0" applyFont="1" applyBorder="1" applyAlignment="1" applyProtection="1">
      <alignment horizontal="center" vertical="center" shrinkToFit="1"/>
      <protection locked="0"/>
    </xf>
    <xf numFmtId="0" fontId="285" fillId="0" borderId="57" xfId="0" applyFont="1" applyBorder="1" applyAlignment="1" applyProtection="1">
      <alignment horizontal="center" vertical="center" shrinkToFit="1"/>
      <protection locked="0"/>
    </xf>
    <xf numFmtId="0" fontId="260" fillId="0" borderId="54" xfId="0" applyFont="1" applyBorder="1" applyAlignment="1" applyProtection="1">
      <alignment horizontal="center" vertical="center" shrinkToFit="1"/>
      <protection hidden="1"/>
    </xf>
    <xf numFmtId="0" fontId="125" fillId="0" borderId="57" xfId="0" applyFont="1" applyBorder="1" applyAlignment="1" applyProtection="1">
      <alignment horizontal="center" vertical="center" shrinkToFit="1"/>
      <protection hidden="1"/>
    </xf>
    <xf numFmtId="183" fontId="288" fillId="0" borderId="1" xfId="7" applyNumberFormat="1" applyFont="1" applyBorder="1" applyAlignment="1" applyProtection="1">
      <alignment horizontal="center" vertical="center" shrinkToFit="1"/>
      <protection locked="0"/>
    </xf>
    <xf numFmtId="183" fontId="288" fillId="0" borderId="3" xfId="7" applyNumberFormat="1" applyFont="1" applyBorder="1" applyAlignment="1" applyProtection="1">
      <alignment horizontal="center" vertical="center" shrinkToFit="1"/>
      <protection locked="0"/>
    </xf>
    <xf numFmtId="0" fontId="285" fillId="0" borderId="75" xfId="0" applyFont="1" applyBorder="1" applyAlignment="1" applyProtection="1">
      <alignment horizontal="center" vertical="center" shrinkToFit="1"/>
      <protection locked="0"/>
    </xf>
    <xf numFmtId="0" fontId="285" fillId="0" borderId="74" xfId="0" applyFont="1" applyBorder="1" applyAlignment="1" applyProtection="1">
      <alignment horizontal="center" vertical="center" shrinkToFit="1"/>
      <protection locked="0"/>
    </xf>
    <xf numFmtId="0" fontId="275" fillId="0" borderId="87" xfId="0" applyFont="1" applyBorder="1" applyAlignment="1" applyProtection="1">
      <alignment horizontal="center" vertical="center" shrinkToFit="1"/>
      <protection hidden="1"/>
    </xf>
    <xf numFmtId="0" fontId="275" fillId="0" borderId="85" xfId="0" applyFont="1" applyBorder="1" applyAlignment="1" applyProtection="1">
      <alignment horizontal="center" vertical="center" shrinkToFit="1"/>
      <protection hidden="1"/>
    </xf>
    <xf numFmtId="49" fontId="287" fillId="0" borderId="85" xfId="0" applyNumberFormat="1" applyFont="1" applyBorder="1" applyAlignment="1" applyProtection="1">
      <alignment horizontal="center" vertical="center" shrinkToFit="1"/>
      <protection locked="0"/>
    </xf>
    <xf numFmtId="49" fontId="287" fillId="0" borderId="86" xfId="0" applyNumberFormat="1" applyFont="1" applyBorder="1" applyAlignment="1" applyProtection="1">
      <alignment horizontal="center" vertical="center" shrinkToFit="1"/>
      <protection locked="0"/>
    </xf>
    <xf numFmtId="0" fontId="285" fillId="0" borderId="77" xfId="0" applyFont="1" applyBorder="1" applyAlignment="1" applyProtection="1">
      <alignment horizontal="center" vertical="center" shrinkToFit="1"/>
      <protection locked="0"/>
    </xf>
    <xf numFmtId="0" fontId="285" fillId="0" borderId="61" xfId="0" applyFont="1" applyBorder="1" applyAlignment="1" applyProtection="1">
      <alignment horizontal="center" vertical="center" shrinkToFit="1"/>
      <protection locked="0"/>
    </xf>
    <xf numFmtId="0" fontId="285" fillId="0" borderId="59" xfId="0" applyFont="1" applyBorder="1" applyAlignment="1" applyProtection="1">
      <alignment horizontal="center" vertical="center" shrinkToFit="1"/>
      <protection locked="0"/>
    </xf>
    <xf numFmtId="0" fontId="285" fillId="0" borderId="60" xfId="0" applyFont="1" applyBorder="1" applyAlignment="1" applyProtection="1">
      <alignment horizontal="center" vertical="center" shrinkToFit="1"/>
      <protection locked="0"/>
    </xf>
    <xf numFmtId="0" fontId="285" fillId="0" borderId="62" xfId="0" applyFont="1" applyBorder="1" applyAlignment="1" applyProtection="1">
      <alignment horizontal="center" vertical="center" shrinkToFit="1"/>
      <protection locked="0"/>
    </xf>
    <xf numFmtId="0" fontId="275" fillId="0" borderId="84" xfId="0" applyFont="1" applyBorder="1" applyAlignment="1" applyProtection="1">
      <alignment horizontal="center" vertical="center" shrinkToFit="1"/>
      <protection hidden="1"/>
    </xf>
    <xf numFmtId="0" fontId="275" fillId="0" borderId="82" xfId="0" applyFont="1" applyBorder="1" applyAlignment="1" applyProtection="1">
      <alignment horizontal="center" vertical="center" shrinkToFit="1"/>
      <protection hidden="1"/>
    </xf>
    <xf numFmtId="49" fontId="287" fillId="0" borderId="82" xfId="0" applyNumberFormat="1" applyFont="1" applyBorder="1" applyAlignment="1" applyProtection="1">
      <alignment horizontal="center" vertical="center" shrinkToFit="1"/>
      <protection locked="0"/>
    </xf>
    <xf numFmtId="49" fontId="287" fillId="0" borderId="83" xfId="0" applyNumberFormat="1" applyFont="1" applyBorder="1" applyAlignment="1" applyProtection="1">
      <alignment horizontal="center" vertical="center" shrinkToFit="1"/>
      <protection locked="0"/>
    </xf>
    <xf numFmtId="0" fontId="260" fillId="0" borderId="0" xfId="0" applyFont="1" applyAlignment="1" applyProtection="1">
      <alignment horizontal="right" vertical="center" shrinkToFit="1"/>
      <protection hidden="1"/>
    </xf>
    <xf numFmtId="0" fontId="285" fillId="0" borderId="0" xfId="0" applyFont="1" applyAlignment="1" applyProtection="1">
      <alignment horizontal="center" vertical="center" shrinkToFit="1"/>
      <protection locked="0"/>
    </xf>
    <xf numFmtId="0" fontId="289" fillId="0" borderId="0" xfId="0" applyFont="1" applyAlignment="1" applyProtection="1">
      <alignment horizontal="center" vertical="center" shrinkToFit="1"/>
      <protection locked="0"/>
    </xf>
    <xf numFmtId="0" fontId="290" fillId="0" borderId="3" xfId="0" applyFont="1" applyBorder="1" applyAlignment="1" applyProtection="1">
      <alignment horizontal="center" vertical="center" shrinkToFit="1"/>
      <protection locked="0"/>
    </xf>
    <xf numFmtId="0" fontId="132" fillId="0" borderId="6" xfId="0" applyFont="1" applyBorder="1" applyAlignment="1" applyProtection="1">
      <alignment horizontal="center" vertical="center" wrapText="1"/>
      <protection hidden="1"/>
    </xf>
    <xf numFmtId="0" fontId="16" fillId="0" borderId="1" xfId="0" applyFont="1" applyBorder="1" applyAlignment="1" applyProtection="1">
      <alignment horizontal="center" vertical="center" shrinkToFit="1"/>
      <protection hidden="1"/>
    </xf>
    <xf numFmtId="0" fontId="16" fillId="0" borderId="14" xfId="0" applyFont="1" applyBorder="1" applyAlignment="1" applyProtection="1">
      <alignment horizontal="center" vertical="center" shrinkToFit="1"/>
      <protection hidden="1"/>
    </xf>
    <xf numFmtId="0" fontId="17" fillId="0" borderId="3" xfId="0" applyFont="1" applyBorder="1" applyAlignment="1" applyProtection="1">
      <alignment horizontal="center" vertical="center" shrinkToFit="1"/>
      <protection hidden="1"/>
    </xf>
    <xf numFmtId="0" fontId="17" fillId="0" borderId="6" xfId="0" applyFont="1" applyBorder="1" applyAlignment="1" applyProtection="1">
      <alignment horizontal="center" vertical="center" shrinkToFit="1"/>
      <protection hidden="1"/>
    </xf>
    <xf numFmtId="0" fontId="285" fillId="0" borderId="11" xfId="0" applyFont="1" applyBorder="1" applyAlignment="1" applyProtection="1">
      <alignment horizontal="center" vertical="center" shrinkToFit="1"/>
      <protection hidden="1"/>
    </xf>
    <xf numFmtId="0" fontId="285" fillId="0" borderId="12" xfId="0" applyFont="1" applyBorder="1" applyAlignment="1" applyProtection="1">
      <alignment horizontal="center" vertical="center" shrinkToFit="1"/>
      <protection hidden="1"/>
    </xf>
    <xf numFmtId="0" fontId="16" fillId="0" borderId="0" xfId="0" applyFont="1" applyAlignment="1" applyProtection="1">
      <alignment horizontal="left"/>
      <protection hidden="1"/>
    </xf>
    <xf numFmtId="0" fontId="285" fillId="0" borderId="3" xfId="0" applyFont="1" applyBorder="1" applyAlignment="1" applyProtection="1">
      <alignment horizontal="left" vertical="center" shrinkToFit="1"/>
      <protection hidden="1"/>
    </xf>
    <xf numFmtId="0" fontId="227" fillId="0" borderId="0" xfId="2" applyFont="1" applyAlignment="1" applyProtection="1">
      <alignment horizontal="right" vertical="center" shrinkToFit="1"/>
      <protection hidden="1"/>
    </xf>
    <xf numFmtId="31" fontId="56" fillId="0" borderId="7" xfId="0" applyNumberFormat="1" applyFont="1" applyBorder="1" applyAlignment="1" applyProtection="1">
      <alignment horizontal="center" vertical="center" shrinkToFit="1"/>
      <protection locked="0"/>
    </xf>
    <xf numFmtId="0" fontId="56" fillId="0" borderId="7" xfId="0" applyFont="1" applyBorder="1" applyAlignment="1" applyProtection="1">
      <alignment horizontal="center" vertical="center" shrinkToFit="1"/>
      <protection hidden="1"/>
    </xf>
    <xf numFmtId="31" fontId="285" fillId="0" borderId="7" xfId="0" applyNumberFormat="1" applyFont="1" applyBorder="1" applyAlignment="1" applyProtection="1">
      <alignment horizontal="center" vertical="center" shrinkToFit="1"/>
      <protection locked="0"/>
    </xf>
    <xf numFmtId="0" fontId="285" fillId="0" borderId="7" xfId="0" applyFont="1" applyBorder="1" applyAlignment="1" applyProtection="1">
      <alignment horizontal="center" vertical="center" shrinkToFit="1"/>
      <protection hidden="1"/>
    </xf>
    <xf numFmtId="0" fontId="17" fillId="0" borderId="9" xfId="0" applyFont="1" applyBorder="1" applyAlignment="1" applyProtection="1">
      <alignment horizontal="center" vertical="center"/>
      <protection hidden="1"/>
    </xf>
    <xf numFmtId="0" fontId="285" fillId="0" borderId="10" xfId="0" applyFont="1" applyBorder="1" applyAlignment="1" applyProtection="1">
      <alignment horizontal="center" vertical="center" shrinkToFit="1"/>
      <protection locked="0"/>
    </xf>
    <xf numFmtId="0" fontId="285" fillId="0" borderId="11" xfId="0" applyFont="1" applyBorder="1" applyAlignment="1" applyProtection="1">
      <alignment horizontal="center" vertical="center" shrinkToFit="1"/>
      <protection locked="0"/>
    </xf>
    <xf numFmtId="0" fontId="285" fillId="0" borderId="12" xfId="0" applyFont="1" applyBorder="1" applyAlignment="1" applyProtection="1">
      <alignment horizontal="center" vertical="center" shrinkToFit="1"/>
      <protection locked="0"/>
    </xf>
    <xf numFmtId="0" fontId="317" fillId="0" borderId="7" xfId="0" applyFont="1" applyBorder="1" applyAlignment="1" applyProtection="1">
      <alignment horizontal="left" vertical="center" wrapText="1" shrinkToFit="1"/>
      <protection locked="0"/>
    </xf>
    <xf numFmtId="0" fontId="17" fillId="0" borderId="2"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17" fillId="0" borderId="6" xfId="0" applyFont="1" applyBorder="1" applyAlignment="1" applyProtection="1">
      <alignment horizontal="center" vertical="center"/>
      <protection hidden="1"/>
    </xf>
    <xf numFmtId="0" fontId="17" fillId="0" borderId="2" xfId="0" applyFont="1" applyBorder="1" applyAlignment="1" applyProtection="1">
      <alignment horizontal="center" vertical="center" shrinkToFit="1"/>
      <protection hidden="1"/>
    </xf>
    <xf numFmtId="0" fontId="285" fillId="0" borderId="10" xfId="0" applyFont="1" applyBorder="1" applyAlignment="1" applyProtection="1">
      <alignment horizontal="left" vertical="center" shrinkToFit="1"/>
      <protection hidden="1"/>
    </xf>
    <xf numFmtId="0" fontId="285" fillId="0" borderId="11" xfId="0" applyFont="1" applyBorder="1" applyAlignment="1" applyProtection="1">
      <alignment horizontal="left" vertical="center" shrinkToFit="1"/>
      <protection hidden="1"/>
    </xf>
    <xf numFmtId="0" fontId="285" fillId="0" borderId="12" xfId="0" applyFont="1" applyBorder="1" applyAlignment="1" applyProtection="1">
      <alignment horizontal="left" vertical="center" shrinkToFit="1"/>
      <protection hidden="1"/>
    </xf>
    <xf numFmtId="57" fontId="285" fillId="0" borderId="10" xfId="0" applyNumberFormat="1" applyFont="1" applyBorder="1" applyAlignment="1" applyProtection="1">
      <alignment horizontal="center" vertical="center" shrinkToFit="1"/>
      <protection locked="0"/>
    </xf>
    <xf numFmtId="57" fontId="285" fillId="0" borderId="11" xfId="0" applyNumberFormat="1" applyFont="1" applyBorder="1" applyAlignment="1" applyProtection="1">
      <alignment horizontal="center" vertical="center" shrinkToFit="1"/>
      <protection locked="0"/>
    </xf>
    <xf numFmtId="57" fontId="285" fillId="0" borderId="12" xfId="0" applyNumberFormat="1" applyFont="1" applyBorder="1" applyAlignment="1" applyProtection="1">
      <alignment horizontal="center" vertical="center" shrinkToFit="1"/>
      <protection locked="0"/>
    </xf>
    <xf numFmtId="31" fontId="285" fillId="0" borderId="11" xfId="0" applyNumberFormat="1" applyFont="1" applyBorder="1" applyAlignment="1" applyProtection="1">
      <alignment horizontal="center" vertical="center" shrinkToFit="1"/>
      <protection locked="0"/>
    </xf>
    <xf numFmtId="31" fontId="285" fillId="0" borderId="12" xfId="0" applyNumberFormat="1" applyFont="1" applyBorder="1" applyAlignment="1" applyProtection="1">
      <alignment horizontal="center" vertical="center" shrinkToFit="1"/>
      <protection locked="0"/>
    </xf>
    <xf numFmtId="0" fontId="285" fillId="0" borderId="11" xfId="0" applyFont="1" applyBorder="1" applyAlignment="1" applyProtection="1">
      <alignment horizontal="left" vertical="center" shrinkToFit="1"/>
      <protection locked="0"/>
    </xf>
    <xf numFmtId="0" fontId="285" fillId="0" borderId="12" xfId="0" applyFont="1" applyBorder="1" applyAlignment="1" applyProtection="1">
      <alignment horizontal="left" vertical="center" shrinkToFit="1"/>
      <protection locked="0"/>
    </xf>
    <xf numFmtId="0" fontId="285" fillId="0" borderId="10" xfId="0" applyFont="1" applyBorder="1" applyAlignment="1" applyProtection="1">
      <alignment horizontal="left" vertical="center" shrinkToFit="1"/>
      <protection locked="0"/>
    </xf>
    <xf numFmtId="0" fontId="16" fillId="0" borderId="8" xfId="0" applyFont="1" applyBorder="1" applyAlignment="1" applyProtection="1">
      <alignment horizontal="center" vertical="center"/>
      <protection hidden="1"/>
    </xf>
    <xf numFmtId="31" fontId="16" fillId="0" borderId="1" xfId="0" applyNumberFormat="1" applyFont="1" applyBorder="1" applyAlignment="1" applyProtection="1">
      <alignment horizontal="center" vertical="center" shrinkToFit="1"/>
      <protection hidden="1"/>
    </xf>
    <xf numFmtId="31" fontId="16" fillId="0" borderId="14" xfId="0" applyNumberFormat="1" applyFont="1" applyBorder="1" applyAlignment="1" applyProtection="1">
      <alignment horizontal="center" vertical="center" shrinkToFit="1"/>
      <protection hidden="1"/>
    </xf>
    <xf numFmtId="49" fontId="16" fillId="0" borderId="13" xfId="0" applyNumberFormat="1" applyFont="1" applyBorder="1" applyAlignment="1" applyProtection="1">
      <alignment horizontal="center" vertical="center" shrinkToFit="1"/>
      <protection hidden="1"/>
    </xf>
    <xf numFmtId="49" fontId="16" fillId="0" borderId="1" xfId="0" applyNumberFormat="1" applyFont="1" applyBorder="1" applyAlignment="1" applyProtection="1">
      <alignment horizontal="center" vertical="center" shrinkToFit="1"/>
      <protection hidden="1"/>
    </xf>
    <xf numFmtId="49" fontId="16" fillId="0" borderId="14" xfId="0" applyNumberFormat="1" applyFont="1" applyBorder="1" applyAlignment="1" applyProtection="1">
      <alignment horizontal="center" vertical="center" shrinkToFit="1"/>
      <protection hidden="1"/>
    </xf>
    <xf numFmtId="0" fontId="16" fillId="0" borderId="13" xfId="0" applyFont="1" applyBorder="1" applyAlignment="1" applyProtection="1">
      <alignment horizontal="center" vertical="center"/>
      <protection hidden="1"/>
    </xf>
    <xf numFmtId="0" fontId="16" fillId="0" borderId="1" xfId="0" applyFont="1" applyBorder="1" applyAlignment="1" applyProtection="1">
      <alignment horizontal="center" vertical="center"/>
      <protection hidden="1"/>
    </xf>
    <xf numFmtId="0" fontId="16" fillId="0" borderId="14" xfId="0" applyFont="1" applyBorder="1" applyAlignment="1" applyProtection="1">
      <alignment horizontal="center" vertical="center"/>
      <protection hidden="1"/>
    </xf>
    <xf numFmtId="0" fontId="285" fillId="0" borderId="10" xfId="0" applyFont="1" applyBorder="1" applyAlignment="1" applyProtection="1">
      <alignment horizontal="center" vertical="center" shrinkToFit="1"/>
      <protection hidden="1"/>
    </xf>
    <xf numFmtId="0" fontId="16" fillId="0" borderId="13" xfId="0" applyFont="1" applyBorder="1" applyAlignment="1" applyProtection="1">
      <alignment horizontal="center" vertical="center" shrinkToFit="1"/>
      <protection hidden="1"/>
    </xf>
    <xf numFmtId="0" fontId="56" fillId="0" borderId="10" xfId="0" applyFont="1" applyBorder="1" applyAlignment="1" applyProtection="1">
      <alignment horizontal="left" vertical="center" shrinkToFit="1"/>
      <protection hidden="1"/>
    </xf>
    <xf numFmtId="0" fontId="56" fillId="0" borderId="11" xfId="0" applyFont="1" applyBorder="1" applyAlignment="1" applyProtection="1">
      <alignment horizontal="left" vertical="center" shrinkToFit="1"/>
      <protection hidden="1"/>
    </xf>
    <xf numFmtId="0" fontId="56" fillId="0" borderId="12" xfId="0" applyFont="1" applyBorder="1" applyAlignment="1" applyProtection="1">
      <alignment horizontal="left" vertical="center" shrinkToFit="1"/>
      <protection hidden="1"/>
    </xf>
    <xf numFmtId="0" fontId="15" fillId="0" borderId="10" xfId="0" applyFont="1" applyBorder="1" applyAlignment="1" applyProtection="1">
      <alignment horizontal="left" vertical="center" shrinkToFit="1"/>
      <protection hidden="1"/>
    </xf>
    <xf numFmtId="0" fontId="15" fillId="0" borderId="11" xfId="0" applyFont="1" applyBorder="1" applyAlignment="1" applyProtection="1">
      <alignment horizontal="left" vertical="center" shrinkToFit="1"/>
      <protection hidden="1"/>
    </xf>
    <xf numFmtId="0" fontId="15" fillId="0" borderId="12" xfId="0" applyFont="1" applyBorder="1" applyAlignment="1" applyProtection="1">
      <alignment horizontal="left" vertical="center" shrinkToFit="1"/>
      <protection hidden="1"/>
    </xf>
    <xf numFmtId="0" fontId="25" fillId="0" borderId="0" xfId="0" applyFont="1" applyAlignment="1" applyProtection="1">
      <alignment horizontal="left" vertical="center" shrinkToFit="1"/>
      <protection hidden="1"/>
    </xf>
    <xf numFmtId="57" fontId="56" fillId="0" borderId="10" xfId="0" applyNumberFormat="1" applyFont="1" applyBorder="1" applyAlignment="1" applyProtection="1">
      <alignment horizontal="center" vertical="center" shrinkToFit="1"/>
      <protection locked="0"/>
    </xf>
    <xf numFmtId="57" fontId="56" fillId="0" borderId="11" xfId="0" applyNumberFormat="1" applyFont="1" applyBorder="1" applyAlignment="1" applyProtection="1">
      <alignment horizontal="center" vertical="center" shrinkToFit="1"/>
      <protection locked="0"/>
    </xf>
    <xf numFmtId="57" fontId="56" fillId="0" borderId="12" xfId="0" applyNumberFormat="1" applyFont="1" applyBorder="1" applyAlignment="1" applyProtection="1">
      <alignment horizontal="center" vertical="center" shrinkToFit="1"/>
      <protection locked="0"/>
    </xf>
    <xf numFmtId="178" fontId="15" fillId="0" borderId="10" xfId="0" applyNumberFormat="1" applyFont="1" applyBorder="1" applyAlignment="1" applyProtection="1">
      <alignment horizontal="center" vertical="center" shrinkToFit="1"/>
      <protection hidden="1"/>
    </xf>
    <xf numFmtId="178" fontId="15" fillId="0" borderId="11" xfId="0" applyNumberFormat="1" applyFont="1" applyBorder="1" applyAlignment="1" applyProtection="1">
      <alignment horizontal="center" vertical="center" shrinkToFit="1"/>
      <protection hidden="1"/>
    </xf>
    <xf numFmtId="178" fontId="15" fillId="0" borderId="12" xfId="0" applyNumberFormat="1" applyFont="1" applyBorder="1" applyAlignment="1" applyProtection="1">
      <alignment horizontal="center" vertical="center" shrinkToFit="1"/>
      <protection hidden="1"/>
    </xf>
    <xf numFmtId="0" fontId="16" fillId="0" borderId="0" xfId="0" applyFont="1" applyAlignment="1" applyProtection="1">
      <alignment horizontal="center" vertical="center" wrapText="1"/>
      <protection hidden="1"/>
    </xf>
    <xf numFmtId="0" fontId="17" fillId="0" borderId="0" xfId="0" applyFont="1" applyAlignment="1" applyProtection="1">
      <alignment horizontal="center" vertical="center"/>
      <protection hidden="1"/>
    </xf>
    <xf numFmtId="0" fontId="17" fillId="0" borderId="0" xfId="0" applyFont="1" applyAlignment="1" applyProtection="1">
      <alignment horizontal="left" vertical="center"/>
      <protection hidden="1"/>
    </xf>
    <xf numFmtId="0" fontId="16" fillId="0" borderId="0" xfId="0" applyFont="1" applyAlignment="1" applyProtection="1">
      <alignment horizontal="right"/>
      <protection hidden="1"/>
    </xf>
    <xf numFmtId="0" fontId="285" fillId="0" borderId="3" xfId="0" applyFont="1" applyBorder="1" applyAlignment="1" applyProtection="1">
      <alignment horizontal="center" vertical="center" shrinkToFit="1"/>
      <protection hidden="1"/>
    </xf>
    <xf numFmtId="0" fontId="44" fillId="0" borderId="10" xfId="0" applyFont="1" applyBorder="1" applyAlignment="1" applyProtection="1">
      <alignment horizontal="center" vertical="center" shrinkToFit="1"/>
      <protection hidden="1"/>
    </xf>
    <xf numFmtId="0" fontId="44" fillId="0" borderId="11" xfId="0" applyFont="1" applyBorder="1" applyAlignment="1" applyProtection="1">
      <alignment horizontal="center" vertical="center" shrinkToFit="1"/>
      <protection hidden="1"/>
    </xf>
    <xf numFmtId="0" fontId="44" fillId="0" borderId="12" xfId="0" applyFont="1" applyBorder="1" applyAlignment="1" applyProtection="1">
      <alignment horizontal="center" vertical="center" shrinkToFit="1"/>
      <protection hidden="1"/>
    </xf>
    <xf numFmtId="0" fontId="29" fillId="0" borderId="0" xfId="0" applyFont="1" applyAlignment="1" applyProtection="1">
      <alignment horizontal="center"/>
      <protection hidden="1"/>
    </xf>
    <xf numFmtId="0" fontId="30" fillId="0" borderId="0" xfId="0" applyFont="1" applyAlignment="1" applyProtection="1">
      <alignment horizontal="center"/>
      <protection hidden="1"/>
    </xf>
    <xf numFmtId="0" fontId="16" fillId="0" borderId="0" xfId="0" applyFont="1" applyAlignment="1" applyProtection="1">
      <alignment horizontal="left" vertical="center" wrapText="1"/>
      <protection hidden="1"/>
    </xf>
    <xf numFmtId="0" fontId="16" fillId="0" borderId="0" xfId="0" applyFont="1" applyAlignment="1" applyProtection="1">
      <alignment horizontal="left" shrinkToFit="1"/>
      <protection hidden="1"/>
    </xf>
    <xf numFmtId="0" fontId="41" fillId="0" borderId="0" xfId="0" applyFont="1" applyAlignment="1" applyProtection="1">
      <alignment horizontal="left" vertical="center"/>
      <protection hidden="1"/>
    </xf>
    <xf numFmtId="0" fontId="42" fillId="0" borderId="0" xfId="0" applyFont="1" applyAlignment="1" applyProtection="1">
      <alignment horizontal="right" shrinkToFit="1"/>
      <protection hidden="1"/>
    </xf>
    <xf numFmtId="31" fontId="285" fillId="0" borderId="3" xfId="0" applyNumberFormat="1" applyFont="1" applyBorder="1" applyAlignment="1" applyProtection="1">
      <alignment horizontal="center" vertical="center" shrinkToFit="1"/>
      <protection locked="0"/>
    </xf>
    <xf numFmtId="0" fontId="41" fillId="0" borderId="0" xfId="0" applyFont="1" applyAlignment="1" applyProtection="1">
      <alignment horizontal="center" vertical="center"/>
      <protection hidden="1"/>
    </xf>
    <xf numFmtId="0" fontId="4" fillId="0" borderId="0" xfId="0" applyFont="1" applyAlignment="1" applyProtection="1">
      <alignment horizontal="left"/>
      <protection hidden="1"/>
    </xf>
    <xf numFmtId="0" fontId="47" fillId="0" borderId="0" xfId="0" applyFont="1" applyAlignment="1" applyProtection="1">
      <alignment horizontal="center" vertical="center"/>
      <protection hidden="1"/>
    </xf>
    <xf numFmtId="0" fontId="56" fillId="0" borderId="3" xfId="0" applyFont="1" applyBorder="1" applyAlignment="1" applyProtection="1">
      <alignment horizontal="center" vertical="center" shrinkToFit="1"/>
      <protection locked="0"/>
    </xf>
    <xf numFmtId="0" fontId="53" fillId="0" borderId="0" xfId="0" applyFont="1" applyAlignment="1" applyProtection="1">
      <alignment horizontal="center"/>
      <protection hidden="1"/>
    </xf>
    <xf numFmtId="0" fontId="46" fillId="0" borderId="0" xfId="0" applyFont="1" applyAlignment="1" applyProtection="1">
      <alignment horizontal="center"/>
      <protection hidden="1"/>
    </xf>
    <xf numFmtId="0" fontId="16" fillId="0" borderId="0" xfId="0" applyFont="1" applyAlignment="1" applyProtection="1">
      <alignment horizontal="left" vertical="center"/>
      <protection hidden="1"/>
    </xf>
    <xf numFmtId="0" fontId="20" fillId="0" borderId="0" xfId="0" applyFont="1" applyAlignment="1" applyProtection="1">
      <alignment horizontal="left" shrinkToFit="1"/>
      <protection hidden="1"/>
    </xf>
    <xf numFmtId="0" fontId="15" fillId="0" borderId="0" xfId="0" applyFont="1" applyAlignment="1" applyProtection="1">
      <alignment horizontal="left" shrinkToFit="1"/>
      <protection hidden="1"/>
    </xf>
    <xf numFmtId="0" fontId="302" fillId="0" borderId="13" xfId="0" applyFont="1" applyBorder="1" applyAlignment="1" applyProtection="1">
      <alignment horizontal="left" vertical="top" wrapText="1" shrinkToFit="1"/>
      <protection locked="0"/>
    </xf>
    <xf numFmtId="0" fontId="302" fillId="0" borderId="1" xfId="0" applyFont="1" applyBorder="1" applyAlignment="1" applyProtection="1">
      <alignment horizontal="left" vertical="top" wrapText="1" shrinkToFit="1"/>
      <protection locked="0"/>
    </xf>
    <xf numFmtId="0" fontId="302" fillId="0" borderId="14" xfId="0" applyFont="1" applyBorder="1" applyAlignment="1" applyProtection="1">
      <alignment horizontal="left" vertical="top" wrapText="1" shrinkToFit="1"/>
      <protection locked="0"/>
    </xf>
    <xf numFmtId="0" fontId="302" fillId="0" borderId="15" xfId="0" applyFont="1" applyBorder="1" applyAlignment="1" applyProtection="1">
      <alignment horizontal="left" vertical="top" wrapText="1" shrinkToFit="1"/>
      <protection locked="0"/>
    </xf>
    <xf numFmtId="0" fontId="302" fillId="0" borderId="0" xfId="0" applyFont="1" applyAlignment="1" applyProtection="1">
      <alignment horizontal="left" vertical="top" wrapText="1" shrinkToFit="1"/>
      <protection locked="0"/>
    </xf>
    <xf numFmtId="0" fontId="302" fillId="0" borderId="4" xfId="0" applyFont="1" applyBorder="1" applyAlignment="1" applyProtection="1">
      <alignment horizontal="left" vertical="top" wrapText="1" shrinkToFit="1"/>
      <protection locked="0"/>
    </xf>
    <xf numFmtId="0" fontId="302" fillId="0" borderId="2" xfId="0" applyFont="1" applyBorder="1" applyAlignment="1" applyProtection="1">
      <alignment horizontal="left" vertical="top" wrapText="1" shrinkToFit="1"/>
      <protection locked="0"/>
    </xf>
    <xf numFmtId="0" fontId="302" fillId="0" borderId="3" xfId="0" applyFont="1" applyBorder="1" applyAlignment="1" applyProtection="1">
      <alignment horizontal="left" vertical="top" wrapText="1" shrinkToFit="1"/>
      <protection locked="0"/>
    </xf>
    <xf numFmtId="0" fontId="302" fillId="0" borderId="6" xfId="0" applyFont="1" applyBorder="1" applyAlignment="1" applyProtection="1">
      <alignment horizontal="left" vertical="top" wrapText="1" shrinkToFit="1"/>
      <protection locked="0"/>
    </xf>
    <xf numFmtId="0" fontId="36" fillId="0" borderId="0" xfId="0" applyFont="1" applyAlignment="1" applyProtection="1">
      <alignment horizontal="left"/>
      <protection hidden="1"/>
    </xf>
    <xf numFmtId="0" fontId="47" fillId="0" borderId="0" xfId="0" applyFont="1" applyAlignment="1" applyProtection="1">
      <alignment horizontal="left"/>
      <protection hidden="1"/>
    </xf>
    <xf numFmtId="0" fontId="126" fillId="0" borderId="13" xfId="0" applyFont="1" applyBorder="1" applyAlignment="1" applyProtection="1">
      <alignment horizontal="left" vertical="top" wrapText="1" shrinkToFit="1"/>
      <protection locked="0"/>
    </xf>
    <xf numFmtId="0" fontId="126" fillId="0" borderId="1" xfId="0" applyFont="1" applyBorder="1" applyAlignment="1" applyProtection="1">
      <alignment horizontal="left" vertical="top" wrapText="1" shrinkToFit="1"/>
      <protection locked="0"/>
    </xf>
    <xf numFmtId="0" fontId="126" fillId="0" borderId="14" xfId="0" applyFont="1" applyBorder="1" applyAlignment="1" applyProtection="1">
      <alignment horizontal="left" vertical="top" wrapText="1" shrinkToFit="1"/>
      <protection locked="0"/>
    </xf>
    <xf numFmtId="0" fontId="126" fillId="0" borderId="15" xfId="0" applyFont="1" applyBorder="1" applyAlignment="1" applyProtection="1">
      <alignment horizontal="left" vertical="top" wrapText="1" shrinkToFit="1"/>
      <protection locked="0"/>
    </xf>
    <xf numFmtId="0" fontId="126" fillId="0" borderId="0" xfId="0" applyFont="1" applyAlignment="1" applyProtection="1">
      <alignment horizontal="left" vertical="top" wrapText="1" shrinkToFit="1"/>
      <protection locked="0"/>
    </xf>
    <xf numFmtId="0" fontId="126" fillId="0" borderId="4" xfId="0" applyFont="1" applyBorder="1" applyAlignment="1" applyProtection="1">
      <alignment horizontal="left" vertical="top" wrapText="1" shrinkToFit="1"/>
      <protection locked="0"/>
    </xf>
    <xf numFmtId="0" fontId="126" fillId="0" borderId="2" xfId="0" applyFont="1" applyBorder="1" applyAlignment="1" applyProtection="1">
      <alignment horizontal="left" vertical="top" wrapText="1" shrinkToFit="1"/>
      <protection locked="0"/>
    </xf>
    <xf numFmtId="0" fontId="126" fillId="0" borderId="3" xfId="0" applyFont="1" applyBorder="1" applyAlignment="1" applyProtection="1">
      <alignment horizontal="left" vertical="top" wrapText="1" shrinkToFit="1"/>
      <protection locked="0"/>
    </xf>
    <xf numFmtId="0" fontId="126" fillId="0" borderId="6" xfId="0" applyFont="1" applyBorder="1" applyAlignment="1" applyProtection="1">
      <alignment horizontal="left" vertical="top" wrapText="1" shrinkToFit="1"/>
      <protection locked="0"/>
    </xf>
    <xf numFmtId="0" fontId="126" fillId="0" borderId="3" xfId="0" applyFont="1" applyBorder="1" applyAlignment="1" applyProtection="1">
      <alignment horizontal="center" vertical="center" shrinkToFit="1"/>
      <protection hidden="1"/>
    </xf>
    <xf numFmtId="0" fontId="56" fillId="0" borderId="3" xfId="0" applyFont="1" applyBorder="1" applyAlignment="1" applyProtection="1">
      <alignment horizontal="center" vertical="center" shrinkToFit="1"/>
      <protection hidden="1"/>
    </xf>
    <xf numFmtId="0" fontId="56" fillId="0" borderId="3" xfId="0" applyFont="1" applyBorder="1" applyAlignment="1" applyProtection="1">
      <alignment horizontal="center" vertical="center"/>
      <protection locked="0"/>
    </xf>
    <xf numFmtId="0" fontId="29" fillId="0" borderId="0" xfId="0" applyFont="1" applyAlignment="1" applyProtection="1">
      <alignment horizontal="center" vertical="center"/>
      <protection hidden="1"/>
    </xf>
    <xf numFmtId="0" fontId="54" fillId="0" borderId="0" xfId="0"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45" fillId="0" borderId="13" xfId="0" applyFont="1" applyBorder="1" applyAlignment="1" applyProtection="1">
      <alignment horizontal="left" vertical="top" wrapText="1" shrinkToFit="1"/>
      <protection locked="0"/>
    </xf>
    <xf numFmtId="0" fontId="245" fillId="0" borderId="1" xfId="0" applyFont="1" applyBorder="1" applyAlignment="1" applyProtection="1">
      <alignment horizontal="left" vertical="top" wrapText="1" shrinkToFit="1"/>
      <protection locked="0"/>
    </xf>
    <xf numFmtId="0" fontId="245" fillId="0" borderId="14" xfId="0" applyFont="1" applyBorder="1" applyAlignment="1" applyProtection="1">
      <alignment horizontal="left" vertical="top" wrapText="1" shrinkToFit="1"/>
      <protection locked="0"/>
    </xf>
    <xf numFmtId="0" fontId="245" fillId="0" borderId="15" xfId="0" applyFont="1" applyBorder="1" applyAlignment="1" applyProtection="1">
      <alignment horizontal="left" vertical="top" wrapText="1" shrinkToFit="1"/>
      <protection locked="0"/>
    </xf>
    <xf numFmtId="0" fontId="245" fillId="0" borderId="0" xfId="0" applyFont="1" applyAlignment="1" applyProtection="1">
      <alignment horizontal="left" vertical="top" wrapText="1" shrinkToFit="1"/>
      <protection locked="0"/>
    </xf>
    <xf numFmtId="0" fontId="245" fillId="0" borderId="4" xfId="0" applyFont="1" applyBorder="1" applyAlignment="1" applyProtection="1">
      <alignment horizontal="left" vertical="top" wrapText="1" shrinkToFit="1"/>
      <protection locked="0"/>
    </xf>
    <xf numFmtId="0" fontId="245" fillId="0" borderId="2" xfId="0" applyFont="1" applyBorder="1" applyAlignment="1" applyProtection="1">
      <alignment horizontal="left" vertical="top" wrapText="1" shrinkToFit="1"/>
      <protection locked="0"/>
    </xf>
    <xf numFmtId="0" fontId="245" fillId="0" borderId="3" xfId="0" applyFont="1" applyBorder="1" applyAlignment="1" applyProtection="1">
      <alignment horizontal="left" vertical="top" wrapText="1" shrinkToFit="1"/>
      <protection locked="0"/>
    </xf>
    <xf numFmtId="0" fontId="245" fillId="0" borderId="6" xfId="0" applyFont="1" applyBorder="1" applyAlignment="1" applyProtection="1">
      <alignment horizontal="left" vertical="top" wrapText="1" shrinkToFit="1"/>
      <protection locked="0"/>
    </xf>
    <xf numFmtId="3" fontId="16" fillId="0" borderId="3" xfId="0" applyNumberFormat="1" applyFont="1" applyBorder="1" applyAlignment="1" applyProtection="1">
      <alignment horizontal="center" vertical="center"/>
      <protection locked="0"/>
    </xf>
    <xf numFmtId="0" fontId="18" fillId="0" borderId="0" xfId="0" applyFont="1" applyAlignment="1" applyProtection="1">
      <alignment horizontal="left" vertical="center"/>
      <protection hidden="1"/>
    </xf>
    <xf numFmtId="49" fontId="16" fillId="0" borderId="0" xfId="0" applyNumberFormat="1" applyFont="1" applyAlignment="1" applyProtection="1">
      <alignment horizontal="center"/>
      <protection hidden="1"/>
    </xf>
    <xf numFmtId="0" fontId="16" fillId="0" borderId="0" xfId="0" applyFont="1" applyAlignment="1" applyProtection="1">
      <alignment horizontal="center"/>
      <protection hidden="1"/>
    </xf>
    <xf numFmtId="0" fontId="285" fillId="0" borderId="3" xfId="0" applyFont="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18" fillId="0" borderId="0" xfId="0" applyFont="1" applyAlignment="1" applyProtection="1">
      <alignment horizontal="right" vertical="center"/>
      <protection hidden="1"/>
    </xf>
    <xf numFmtId="0" fontId="32" fillId="0" borderId="0" xfId="0" applyFont="1" applyAlignment="1" applyProtection="1">
      <alignment horizontal="center" vertical="center"/>
      <protection hidden="1"/>
    </xf>
    <xf numFmtId="0" fontId="18" fillId="0" borderId="0" xfId="0" applyFont="1" applyAlignment="1" applyProtection="1">
      <alignment horizontal="center" shrinkToFit="1"/>
      <protection hidden="1"/>
    </xf>
    <xf numFmtId="0" fontId="18" fillId="0" borderId="0" xfId="0" applyFont="1" applyAlignment="1" applyProtection="1">
      <alignment horizontal="center"/>
      <protection hidden="1"/>
    </xf>
    <xf numFmtId="0" fontId="16" fillId="0" borderId="0" xfId="0" applyFont="1" applyAlignment="1" applyProtection="1">
      <alignment horizontal="center" shrinkToFit="1"/>
      <protection hidden="1"/>
    </xf>
    <xf numFmtId="0" fontId="31" fillId="0" borderId="0" xfId="0" applyFont="1" applyAlignment="1" applyProtection="1">
      <alignment horizontal="left" shrinkToFit="1"/>
      <protection hidden="1"/>
    </xf>
    <xf numFmtId="0" fontId="296" fillId="0" borderId="13" xfId="0" applyFont="1" applyBorder="1" applyAlignment="1" applyProtection="1">
      <alignment horizontal="left" vertical="top" wrapText="1" shrinkToFit="1"/>
      <protection locked="0"/>
    </xf>
    <xf numFmtId="0" fontId="296" fillId="0" borderId="1" xfId="0" applyFont="1" applyBorder="1" applyAlignment="1" applyProtection="1">
      <alignment horizontal="left" vertical="top" wrapText="1" shrinkToFit="1"/>
      <protection locked="0"/>
    </xf>
    <xf numFmtId="0" fontId="296" fillId="0" borderId="14" xfId="0" applyFont="1" applyBorder="1" applyAlignment="1" applyProtection="1">
      <alignment horizontal="left" vertical="top" wrapText="1" shrinkToFit="1"/>
      <protection locked="0"/>
    </xf>
    <xf numFmtId="0" fontId="296" fillId="0" borderId="15" xfId="0" applyFont="1" applyBorder="1" applyAlignment="1" applyProtection="1">
      <alignment horizontal="left" vertical="top" wrapText="1" shrinkToFit="1"/>
      <protection locked="0"/>
    </xf>
    <xf numFmtId="0" fontId="296" fillId="0" borderId="0" xfId="0" applyFont="1" applyAlignment="1" applyProtection="1">
      <alignment horizontal="left" vertical="top" wrapText="1" shrinkToFit="1"/>
      <protection locked="0"/>
    </xf>
    <xf numFmtId="0" fontId="296" fillId="0" borderId="4" xfId="0" applyFont="1" applyBorder="1" applyAlignment="1" applyProtection="1">
      <alignment horizontal="left" vertical="top" wrapText="1" shrinkToFit="1"/>
      <protection locked="0"/>
    </xf>
    <xf numFmtId="0" fontId="296" fillId="0" borderId="2" xfId="0" applyFont="1" applyBorder="1" applyAlignment="1" applyProtection="1">
      <alignment horizontal="left" vertical="top" wrapText="1" shrinkToFit="1"/>
      <protection locked="0"/>
    </xf>
    <xf numFmtId="0" fontId="296" fillId="0" borderId="3" xfId="0" applyFont="1" applyBorder="1" applyAlignment="1" applyProtection="1">
      <alignment horizontal="left" vertical="top" wrapText="1" shrinkToFit="1"/>
      <protection locked="0"/>
    </xf>
    <xf numFmtId="0" fontId="296" fillId="0" borderId="6" xfId="0" applyFont="1" applyBorder="1" applyAlignment="1" applyProtection="1">
      <alignment horizontal="left" vertical="top" wrapText="1" shrinkToFit="1"/>
      <protection locked="0"/>
    </xf>
    <xf numFmtId="0" fontId="285" fillId="0" borderId="0" xfId="0" applyFont="1" applyAlignment="1" applyProtection="1">
      <alignment horizontal="center"/>
      <protection hidden="1"/>
    </xf>
    <xf numFmtId="0" fontId="285" fillId="0" borderId="3" xfId="0" applyFont="1" applyBorder="1" applyAlignment="1" applyProtection="1">
      <alignment horizontal="center"/>
      <protection hidden="1"/>
    </xf>
    <xf numFmtId="0" fontId="292" fillId="0" borderId="0" xfId="0" applyFont="1" applyAlignment="1" applyProtection="1">
      <alignment horizontal="center" wrapText="1"/>
      <protection hidden="1"/>
    </xf>
    <xf numFmtId="0" fontId="47" fillId="0" borderId="0" xfId="0" applyFont="1" applyAlignment="1" applyProtection="1">
      <alignment horizontal="center"/>
      <protection hidden="1"/>
    </xf>
    <xf numFmtId="0" fontId="176" fillId="0" borderId="13" xfId="0" applyFont="1" applyBorder="1" applyAlignment="1" applyProtection="1">
      <alignment horizontal="left" vertical="top" wrapText="1" shrinkToFit="1"/>
      <protection hidden="1"/>
    </xf>
    <xf numFmtId="0" fontId="57" fillId="0" borderId="1" xfId="0" applyFont="1" applyBorder="1" applyAlignment="1" applyProtection="1">
      <alignment horizontal="left" vertical="top" wrapText="1" shrinkToFit="1"/>
      <protection hidden="1"/>
    </xf>
    <xf numFmtId="0" fontId="57" fillId="0" borderId="14" xfId="0" applyFont="1" applyBorder="1" applyAlignment="1" applyProtection="1">
      <alignment horizontal="left" vertical="top" wrapText="1" shrinkToFit="1"/>
      <protection hidden="1"/>
    </xf>
    <xf numFmtId="0" fontId="57" fillId="0" borderId="15" xfId="0" applyFont="1" applyBorder="1" applyAlignment="1" applyProtection="1">
      <alignment horizontal="left" vertical="top" wrapText="1" shrinkToFit="1"/>
      <protection hidden="1"/>
    </xf>
    <xf numFmtId="0" fontId="57" fillId="0" borderId="0" xfId="0" applyFont="1" applyAlignment="1" applyProtection="1">
      <alignment horizontal="left" vertical="top" wrapText="1" shrinkToFit="1"/>
      <protection hidden="1"/>
    </xf>
    <xf numFmtId="0" fontId="57" fillId="0" borderId="4" xfId="0" applyFont="1" applyBorder="1" applyAlignment="1" applyProtection="1">
      <alignment horizontal="left" vertical="top" wrapText="1" shrinkToFit="1"/>
      <protection hidden="1"/>
    </xf>
    <xf numFmtId="0" fontId="57" fillId="0" borderId="2" xfId="0" applyFont="1" applyBorder="1" applyAlignment="1" applyProtection="1">
      <alignment horizontal="left" vertical="top" wrapText="1" shrinkToFit="1"/>
      <protection hidden="1"/>
    </xf>
    <xf numFmtId="0" fontId="57" fillId="0" borderId="3" xfId="0" applyFont="1" applyBorder="1" applyAlignment="1" applyProtection="1">
      <alignment horizontal="left" vertical="top" wrapText="1" shrinkToFit="1"/>
      <protection hidden="1"/>
    </xf>
    <xf numFmtId="0" fontId="57" fillId="0" borderId="6" xfId="0" applyFont="1" applyBorder="1" applyAlignment="1" applyProtection="1">
      <alignment horizontal="left" vertical="top" wrapText="1" shrinkToFit="1"/>
      <protection hidden="1"/>
    </xf>
    <xf numFmtId="0" fontId="285" fillId="0" borderId="3" xfId="0" applyFont="1" applyBorder="1" applyAlignment="1" applyProtection="1">
      <alignment horizontal="center" shrinkToFit="1"/>
      <protection hidden="1"/>
    </xf>
    <xf numFmtId="0" fontId="42" fillId="0" borderId="0" xfId="0" applyFont="1" applyAlignment="1" applyProtection="1">
      <alignment horizontal="right" wrapText="1"/>
      <protection hidden="1"/>
    </xf>
    <xf numFmtId="0" fontId="317" fillId="0" borderId="3" xfId="0" applyFont="1" applyBorder="1" applyAlignment="1" applyProtection="1">
      <alignment horizontal="left" wrapText="1" shrinkToFit="1"/>
      <protection locked="0"/>
    </xf>
    <xf numFmtId="0" fontId="295" fillId="0" borderId="0" xfId="0" applyFont="1" applyAlignment="1" applyProtection="1">
      <alignment horizontal="right" wrapText="1" shrinkToFit="1"/>
      <protection hidden="1"/>
    </xf>
    <xf numFmtId="0" fontId="285" fillId="0" borderId="3" xfId="0" applyFont="1" applyBorder="1" applyAlignment="1" applyProtection="1">
      <alignment horizontal="center" shrinkToFit="1"/>
      <protection locked="0"/>
    </xf>
    <xf numFmtId="0" fontId="16" fillId="0" borderId="7" xfId="0" applyFont="1" applyBorder="1" applyAlignment="1" applyProtection="1">
      <alignment horizontal="center" vertical="center" shrinkToFit="1"/>
      <protection locked="0"/>
    </xf>
    <xf numFmtId="0" fontId="56" fillId="0" borderId="7" xfId="0" applyFont="1" applyBorder="1" applyAlignment="1" applyProtection="1">
      <alignment horizontal="center" vertical="center" shrinkToFit="1"/>
      <protection locked="0"/>
    </xf>
    <xf numFmtId="177" fontId="56" fillId="0" borderId="7" xfId="0" applyNumberFormat="1" applyFont="1" applyBorder="1" applyAlignment="1" applyProtection="1">
      <alignment horizontal="center" vertical="center" shrinkToFit="1"/>
      <protection locked="0"/>
    </xf>
    <xf numFmtId="0" fontId="36" fillId="0" borderId="7"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hidden="1"/>
    </xf>
    <xf numFmtId="0" fontId="56" fillId="0" borderId="7" xfId="0" applyFont="1" applyBorder="1" applyAlignment="1" applyProtection="1">
      <alignment horizontal="left" vertical="center" wrapText="1" shrinkToFit="1"/>
      <protection locked="0"/>
    </xf>
    <xf numFmtId="0" fontId="81" fillId="0" borderId="0" xfId="0" applyFont="1" applyAlignment="1" applyProtection="1">
      <alignment horizontal="left" vertical="top" wrapText="1"/>
      <protection locked="0"/>
    </xf>
    <xf numFmtId="0" fontId="81" fillId="0" borderId="0" xfId="0" applyFont="1" applyAlignment="1" applyProtection="1">
      <alignment horizontal="left" vertical="top"/>
      <protection locked="0"/>
    </xf>
    <xf numFmtId="0" fontId="56" fillId="0" borderId="10" xfId="0" applyFont="1" applyBorder="1" applyAlignment="1" applyProtection="1">
      <alignment horizontal="left" vertical="center" wrapText="1" shrinkToFit="1"/>
      <protection locked="0"/>
    </xf>
    <xf numFmtId="0" fontId="56" fillId="0" borderId="11" xfId="0" applyFont="1" applyBorder="1" applyAlignment="1" applyProtection="1">
      <alignment horizontal="left" vertical="center" wrapText="1" shrinkToFit="1"/>
      <protection locked="0"/>
    </xf>
    <xf numFmtId="0" fontId="56" fillId="0" borderId="12" xfId="0" applyFont="1" applyBorder="1" applyAlignment="1" applyProtection="1">
      <alignment horizontal="left" vertical="center" wrapText="1" shrinkToFit="1"/>
      <protection locked="0"/>
    </xf>
    <xf numFmtId="0" fontId="59" fillId="0" borderId="0" xfId="0" applyFont="1" applyAlignment="1" applyProtection="1">
      <alignment horizontal="left" vertical="top" wrapText="1"/>
      <protection locked="0"/>
    </xf>
    <xf numFmtId="0" fontId="59" fillId="0" borderId="0" xfId="0" applyFont="1" applyAlignment="1" applyProtection="1">
      <alignment horizontal="left" vertical="top"/>
      <protection locked="0"/>
    </xf>
    <xf numFmtId="0" fontId="75" fillId="0" borderId="0" xfId="0" applyFont="1" applyAlignment="1" applyProtection="1">
      <alignment horizontal="left" vertical="top" wrapText="1"/>
      <protection locked="0"/>
    </xf>
    <xf numFmtId="0" fontId="75" fillId="0" borderId="0" xfId="0" applyFont="1" applyAlignment="1" applyProtection="1">
      <alignment horizontal="left" vertical="top"/>
      <protection locked="0"/>
    </xf>
    <xf numFmtId="0" fontId="55" fillId="0" borderId="7" xfId="0" applyFont="1" applyBorder="1" applyAlignment="1" applyProtection="1">
      <alignment horizontal="center" vertical="center" shrinkToFit="1"/>
      <protection hidden="1"/>
    </xf>
    <xf numFmtId="0" fontId="16" fillId="0" borderId="20" xfId="0" applyFont="1" applyBorder="1" applyAlignment="1" applyProtection="1">
      <alignment horizontal="center" vertical="center" shrinkToFit="1"/>
      <protection hidden="1"/>
    </xf>
    <xf numFmtId="0" fontId="36" fillId="0" borderId="7" xfId="0" applyFont="1" applyBorder="1" applyAlignment="1" applyProtection="1">
      <alignment horizontal="center" vertical="center" shrinkToFit="1"/>
      <protection hidden="1"/>
    </xf>
    <xf numFmtId="0" fontId="85" fillId="0" borderId="0" xfId="2" applyFont="1" applyAlignment="1" applyProtection="1">
      <alignment horizontal="right" vertical="center" shrinkToFit="1"/>
      <protection hidden="1"/>
    </xf>
    <xf numFmtId="177" fontId="56" fillId="0" borderId="7" xfId="0" applyNumberFormat="1" applyFont="1" applyBorder="1" applyAlignment="1" applyProtection="1">
      <alignment horizontal="center" vertical="center" shrinkToFit="1"/>
      <protection hidden="1"/>
    </xf>
    <xf numFmtId="0" fontId="56" fillId="0" borderId="7" xfId="0" applyFont="1" applyBorder="1" applyAlignment="1" applyProtection="1">
      <alignment horizontal="left" vertical="center" wrapText="1" shrinkToFit="1"/>
      <protection hidden="1"/>
    </xf>
    <xf numFmtId="0" fontId="55" fillId="0" borderId="3" xfId="0" applyFont="1" applyBorder="1" applyAlignment="1" applyProtection="1">
      <alignment horizontal="center" vertical="center" shrinkToFit="1"/>
      <protection locked="0"/>
    </xf>
    <xf numFmtId="0" fontId="267" fillId="0" borderId="3" xfId="0" applyFont="1" applyBorder="1" applyAlignment="1" applyProtection="1">
      <alignment horizontal="center" shrinkToFit="1"/>
      <protection locked="0"/>
    </xf>
    <xf numFmtId="0" fontId="303" fillId="0" borderId="13" xfId="0" applyFont="1" applyBorder="1" applyAlignment="1" applyProtection="1">
      <alignment horizontal="left" vertical="top" wrapText="1" shrinkToFit="1"/>
      <protection hidden="1"/>
    </xf>
    <xf numFmtId="0" fontId="303" fillId="0" borderId="1" xfId="0" applyFont="1" applyBorder="1" applyAlignment="1" applyProtection="1">
      <alignment horizontal="left" vertical="top" wrapText="1" shrinkToFit="1"/>
      <protection hidden="1"/>
    </xf>
    <xf numFmtId="0" fontId="303" fillId="0" borderId="14" xfId="0" applyFont="1" applyBorder="1" applyAlignment="1" applyProtection="1">
      <alignment horizontal="left" vertical="top" wrapText="1" shrinkToFit="1"/>
      <protection hidden="1"/>
    </xf>
    <xf numFmtId="0" fontId="303" fillId="0" borderId="15" xfId="0" applyFont="1" applyBorder="1" applyAlignment="1" applyProtection="1">
      <alignment horizontal="left" vertical="top" wrapText="1" shrinkToFit="1"/>
      <protection hidden="1"/>
    </xf>
    <xf numFmtId="0" fontId="303" fillId="0" borderId="0" xfId="0" applyFont="1" applyAlignment="1" applyProtection="1">
      <alignment horizontal="left" vertical="top" wrapText="1" shrinkToFit="1"/>
      <protection hidden="1"/>
    </xf>
    <xf numFmtId="0" fontId="303" fillId="0" borderId="4" xfId="0" applyFont="1" applyBorder="1" applyAlignment="1" applyProtection="1">
      <alignment horizontal="left" vertical="top" wrapText="1" shrinkToFit="1"/>
      <protection hidden="1"/>
    </xf>
    <xf numFmtId="0" fontId="303" fillId="0" borderId="2" xfId="0" applyFont="1" applyBorder="1" applyAlignment="1" applyProtection="1">
      <alignment horizontal="left" vertical="top" wrapText="1" shrinkToFit="1"/>
      <protection hidden="1"/>
    </xf>
    <xf numFmtId="0" fontId="303" fillId="0" borderId="3" xfId="0" applyFont="1" applyBorder="1" applyAlignment="1" applyProtection="1">
      <alignment horizontal="left" vertical="top" wrapText="1" shrinkToFit="1"/>
      <protection hidden="1"/>
    </xf>
    <xf numFmtId="0" fontId="303" fillId="0" borderId="6" xfId="0" applyFont="1" applyBorder="1" applyAlignment="1" applyProtection="1">
      <alignment horizontal="left" vertical="top" wrapText="1" shrinkToFit="1"/>
      <protection hidden="1"/>
    </xf>
    <xf numFmtId="0" fontId="137" fillId="0" borderId="13" xfId="0" applyFont="1" applyBorder="1" applyAlignment="1" applyProtection="1">
      <alignment horizontal="left" vertical="top" wrapText="1" shrinkToFit="1"/>
      <protection locked="0"/>
    </xf>
    <xf numFmtId="0" fontId="137" fillId="0" borderId="1" xfId="0" applyFont="1" applyBorder="1" applyAlignment="1" applyProtection="1">
      <alignment horizontal="left" vertical="top" wrapText="1" shrinkToFit="1"/>
      <protection locked="0"/>
    </xf>
    <xf numFmtId="0" fontId="137" fillId="0" borderId="14" xfId="0" applyFont="1" applyBorder="1" applyAlignment="1" applyProtection="1">
      <alignment horizontal="left" vertical="top" wrapText="1" shrinkToFit="1"/>
      <protection locked="0"/>
    </xf>
    <xf numFmtId="0" fontId="137" fillId="0" borderId="15" xfId="0" applyFont="1" applyBorder="1" applyAlignment="1" applyProtection="1">
      <alignment horizontal="left" vertical="top" wrapText="1" shrinkToFit="1"/>
      <protection locked="0"/>
    </xf>
    <xf numFmtId="0" fontId="137" fillId="0" borderId="0" xfId="0" applyFont="1" applyAlignment="1" applyProtection="1">
      <alignment horizontal="left" vertical="top" wrapText="1" shrinkToFit="1"/>
      <protection locked="0"/>
    </xf>
    <xf numFmtId="0" fontId="137" fillId="0" borderId="4" xfId="0" applyFont="1" applyBorder="1" applyAlignment="1" applyProtection="1">
      <alignment horizontal="left" vertical="top" wrapText="1" shrinkToFit="1"/>
      <protection locked="0"/>
    </xf>
    <xf numFmtId="0" fontId="137" fillId="0" borderId="2" xfId="0" applyFont="1" applyBorder="1" applyAlignment="1" applyProtection="1">
      <alignment horizontal="left" vertical="top" wrapText="1" shrinkToFit="1"/>
      <protection locked="0"/>
    </xf>
    <xf numFmtId="0" fontId="137" fillId="0" borderId="3" xfId="0" applyFont="1" applyBorder="1" applyAlignment="1" applyProtection="1">
      <alignment horizontal="left" vertical="top" wrapText="1" shrinkToFit="1"/>
      <protection locked="0"/>
    </xf>
    <xf numFmtId="0" fontId="137" fillId="0" borderId="6" xfId="0" applyFont="1" applyBorder="1" applyAlignment="1" applyProtection="1">
      <alignment horizontal="left" vertical="top" wrapText="1" shrinkToFit="1"/>
      <protection locked="0"/>
    </xf>
    <xf numFmtId="0" fontId="56" fillId="0" borderId="3" xfId="0" applyFont="1" applyBorder="1" applyAlignment="1" applyProtection="1">
      <alignment horizontal="left" vertical="center"/>
      <protection hidden="1"/>
    </xf>
    <xf numFmtId="0" fontId="216" fillId="0" borderId="0" xfId="1" applyFont="1" applyAlignment="1" applyProtection="1">
      <alignment horizontal="center" shrinkToFit="1"/>
      <protection hidden="1"/>
    </xf>
    <xf numFmtId="0" fontId="199" fillId="0" borderId="0" xfId="0" applyFont="1" applyAlignment="1" applyProtection="1">
      <alignment horizontal="right" vertical="center"/>
      <protection hidden="1"/>
    </xf>
    <xf numFmtId="0" fontId="200" fillId="0" borderId="0" xfId="0" applyFont="1" applyAlignment="1" applyProtection="1">
      <alignment horizontal="left" shrinkToFit="1"/>
      <protection hidden="1"/>
    </xf>
    <xf numFmtId="0" fontId="18" fillId="0" borderId="0" xfId="0" applyFont="1" applyAlignment="1" applyProtection="1">
      <alignment horizontal="left" shrinkToFit="1"/>
      <protection hidden="1"/>
    </xf>
    <xf numFmtId="0" fontId="174" fillId="0" borderId="3" xfId="0" applyFont="1" applyBorder="1" applyAlignment="1" applyProtection="1">
      <alignment horizontal="left" vertical="center" wrapText="1" shrinkToFit="1"/>
      <protection hidden="1"/>
    </xf>
    <xf numFmtId="0" fontId="198" fillId="0" borderId="0" xfId="0" applyFont="1" applyAlignment="1" applyProtection="1">
      <alignment horizontal="center"/>
      <protection hidden="1"/>
    </xf>
    <xf numFmtId="0" fontId="16" fillId="0" borderId="0" xfId="0" applyFont="1" applyAlignment="1" applyProtection="1">
      <alignment horizontal="left" vertical="center" shrinkToFit="1"/>
      <protection hidden="1"/>
    </xf>
    <xf numFmtId="0" fontId="55" fillId="0" borderId="3" xfId="0" applyFont="1" applyBorder="1" applyAlignment="1" applyProtection="1">
      <alignment horizontal="center" vertical="center" shrinkToFit="1"/>
      <protection hidden="1"/>
    </xf>
    <xf numFmtId="0" fontId="16" fillId="0" borderId="0" xfId="0" applyFont="1" applyAlignment="1" applyProtection="1">
      <alignment horizontal="center" vertical="center"/>
      <protection hidden="1"/>
    </xf>
    <xf numFmtId="0" fontId="16" fillId="0" borderId="3" xfId="0" applyFont="1" applyBorder="1" applyAlignment="1" applyProtection="1">
      <alignment horizontal="center" vertical="center" shrinkToFit="1"/>
      <protection hidden="1"/>
    </xf>
    <xf numFmtId="0" fontId="198" fillId="0" borderId="0" xfId="0" applyFont="1" applyAlignment="1" applyProtection="1">
      <alignment horizontal="center" vertical="center"/>
      <protection hidden="1"/>
    </xf>
    <xf numFmtId="0" fontId="195" fillId="0" borderId="0" xfId="0" applyFont="1" applyAlignment="1" applyProtection="1">
      <alignment horizontal="left" vertical="top" wrapText="1" shrinkToFit="1"/>
      <protection hidden="1"/>
    </xf>
    <xf numFmtId="0" fontId="195" fillId="0" borderId="0" xfId="0" applyFont="1" applyAlignment="1" applyProtection="1">
      <alignment horizontal="left" vertical="top" shrinkToFit="1"/>
      <protection hidden="1"/>
    </xf>
    <xf numFmtId="0" fontId="188" fillId="0" borderId="0" xfId="0" applyFont="1" applyAlignment="1" applyProtection="1">
      <alignment horizontal="center" vertical="center" wrapText="1" shrinkToFit="1"/>
      <protection hidden="1"/>
    </xf>
    <xf numFmtId="0" fontId="191" fillId="0" borderId="0" xfId="0" applyFont="1" applyAlignment="1" applyProtection="1">
      <alignment horizontal="center" vertical="center" shrinkToFit="1"/>
      <protection hidden="1"/>
    </xf>
    <xf numFmtId="0" fontId="16" fillId="0" borderId="0" xfId="0" applyFont="1" applyAlignment="1" applyProtection="1">
      <alignment horizontal="right" vertical="center" shrinkToFit="1"/>
      <protection hidden="1"/>
    </xf>
    <xf numFmtId="0" fontId="124" fillId="0" borderId="3" xfId="0" applyFont="1" applyBorder="1" applyAlignment="1" applyProtection="1">
      <alignment horizontal="center" vertical="center" shrinkToFit="1"/>
      <protection hidden="1"/>
    </xf>
    <xf numFmtId="0" fontId="124" fillId="0" borderId="3" xfId="0" applyFont="1" applyBorder="1" applyAlignment="1" applyProtection="1">
      <alignment horizontal="center" vertical="center" shrinkToFit="1"/>
      <protection locked="0"/>
    </xf>
    <xf numFmtId="0" fontId="16" fillId="0" borderId="0" xfId="0" applyFont="1" applyAlignment="1" applyProtection="1">
      <alignment horizontal="left" vertical="top" wrapText="1" shrinkToFit="1"/>
      <protection hidden="1"/>
    </xf>
    <xf numFmtId="0" fontId="16" fillId="0" borderId="0" xfId="0" applyFont="1" applyAlignment="1" applyProtection="1">
      <alignment horizontal="left" vertical="top" shrinkToFit="1"/>
      <protection hidden="1"/>
    </xf>
    <xf numFmtId="0" fontId="195" fillId="0" borderId="0" xfId="0" applyFont="1" applyAlignment="1" applyProtection="1">
      <alignment horizontal="center" vertical="center" shrinkToFit="1"/>
      <protection hidden="1"/>
    </xf>
    <xf numFmtId="0" fontId="195" fillId="0" borderId="3" xfId="0" applyFont="1" applyBorder="1" applyAlignment="1" applyProtection="1">
      <alignment horizontal="center" vertical="center" shrinkToFit="1"/>
      <protection hidden="1"/>
    </xf>
    <xf numFmtId="0" fontId="195" fillId="0" borderId="0" xfId="0" applyFont="1" applyAlignment="1" applyProtection="1">
      <alignment horizontal="center" vertical="center"/>
      <protection hidden="1"/>
    </xf>
    <xf numFmtId="0" fontId="195" fillId="0" borderId="3" xfId="0" applyFont="1" applyBorder="1" applyAlignment="1" applyProtection="1">
      <alignment horizontal="center" vertical="center" shrinkToFit="1"/>
      <protection locked="0"/>
    </xf>
    <xf numFmtId="0" fontId="204" fillId="0" borderId="0" xfId="0" applyFont="1" applyAlignment="1" applyProtection="1">
      <alignment horizontal="left" vertical="top" wrapText="1" shrinkToFit="1"/>
      <protection hidden="1"/>
    </xf>
    <xf numFmtId="0" fontId="204" fillId="0" borderId="0" xfId="0" applyFont="1" applyAlignment="1" applyProtection="1">
      <alignment horizontal="left" vertical="top" shrinkToFit="1"/>
      <protection hidden="1"/>
    </xf>
    <xf numFmtId="0" fontId="202" fillId="0" borderId="0" xfId="0" applyFont="1" applyAlignment="1" applyProtection="1">
      <alignment horizontal="center" vertical="center" wrapText="1" shrinkToFit="1"/>
      <protection hidden="1"/>
    </xf>
    <xf numFmtId="0" fontId="204" fillId="0" borderId="0" xfId="0" applyFont="1" applyAlignment="1" applyProtection="1">
      <alignment horizontal="center" vertical="center" shrinkToFit="1"/>
      <protection hidden="1"/>
    </xf>
    <xf numFmtId="0" fontId="204" fillId="0" borderId="3" xfId="0" applyFont="1" applyBorder="1" applyAlignment="1" applyProtection="1">
      <alignment horizontal="center" vertical="center" shrinkToFit="1"/>
      <protection hidden="1"/>
    </xf>
    <xf numFmtId="0" fontId="204" fillId="0" borderId="0" xfId="0" applyFont="1" applyAlignment="1" applyProtection="1">
      <alignment horizontal="center" vertical="center"/>
      <protection hidden="1"/>
    </xf>
    <xf numFmtId="0" fontId="204" fillId="0" borderId="3" xfId="0" applyFont="1" applyBorder="1" applyAlignment="1" applyProtection="1">
      <alignment horizontal="center" vertical="center" shrinkToFit="1"/>
      <protection locked="0"/>
    </xf>
    <xf numFmtId="0" fontId="212" fillId="0" borderId="0" xfId="0" applyFont="1" applyAlignment="1" applyProtection="1">
      <alignment horizontal="left" vertical="top" wrapText="1" shrinkToFit="1"/>
      <protection hidden="1"/>
    </xf>
    <xf numFmtId="0" fontId="214" fillId="0" borderId="0" xfId="0" applyFont="1" applyAlignment="1" applyProtection="1">
      <alignment horizontal="left" vertical="top" shrinkToFit="1"/>
      <protection hidden="1"/>
    </xf>
    <xf numFmtId="0" fontId="69" fillId="0" borderId="0" xfId="0" applyFont="1" applyAlignment="1" applyProtection="1">
      <alignment horizontal="center" vertical="center" shrinkToFit="1"/>
      <protection hidden="1"/>
    </xf>
    <xf numFmtId="0" fontId="20" fillId="0" borderId="3" xfId="0" applyFont="1" applyBorder="1" applyAlignment="1" applyProtection="1">
      <alignment horizontal="center" vertical="center" shrinkToFit="1"/>
      <protection locked="0"/>
    </xf>
    <xf numFmtId="31" fontId="20" fillId="0" borderId="3" xfId="0" applyNumberFormat="1" applyFont="1" applyBorder="1" applyAlignment="1" applyProtection="1">
      <alignment horizontal="center" vertical="center" shrinkToFit="1"/>
      <protection locked="0"/>
    </xf>
    <xf numFmtId="0" fontId="26" fillId="0" borderId="1" xfId="0" applyFont="1" applyBorder="1" applyAlignment="1" applyProtection="1">
      <alignment horizontal="left" vertical="center" wrapText="1"/>
      <protection hidden="1"/>
    </xf>
    <xf numFmtId="0" fontId="26" fillId="0" borderId="0" xfId="0" applyFont="1" applyAlignment="1" applyProtection="1">
      <alignment horizontal="left" vertical="center" wrapText="1"/>
      <protection hidden="1"/>
    </xf>
    <xf numFmtId="0" fontId="26" fillId="0" borderId="0" xfId="0" applyFont="1" applyAlignment="1" applyProtection="1">
      <alignment horizontal="center" vertical="center"/>
      <protection hidden="1"/>
    </xf>
    <xf numFmtId="0" fontId="26" fillId="0" borderId="0" xfId="0" applyFont="1" applyAlignment="1" applyProtection="1">
      <alignment horizontal="right" vertical="top" wrapText="1"/>
      <protection hidden="1"/>
    </xf>
    <xf numFmtId="0" fontId="26" fillId="0" borderId="0" xfId="0" applyFont="1" applyAlignment="1" applyProtection="1">
      <alignment horizontal="left" vertical="top" wrapText="1"/>
      <protection hidden="1"/>
    </xf>
    <xf numFmtId="0" fontId="31" fillId="0" borderId="10" xfId="0" applyFont="1" applyBorder="1" applyAlignment="1" applyProtection="1">
      <alignment horizontal="left" vertical="center" shrinkToFit="1"/>
      <protection hidden="1"/>
    </xf>
    <xf numFmtId="0" fontId="31" fillId="0" borderId="11" xfId="0" applyFont="1" applyBorder="1" applyAlignment="1" applyProtection="1">
      <alignment horizontal="left" vertical="center" shrinkToFit="1"/>
      <protection hidden="1"/>
    </xf>
    <xf numFmtId="0" fontId="31" fillId="0" borderId="12" xfId="0" applyFont="1" applyBorder="1" applyAlignment="1" applyProtection="1">
      <alignment horizontal="left" vertical="center" shrinkToFit="1"/>
      <protection hidden="1"/>
    </xf>
    <xf numFmtId="0" fontId="145" fillId="0" borderId="10" xfId="0" applyFont="1" applyBorder="1" applyAlignment="1" applyProtection="1">
      <alignment horizontal="left" vertical="center" wrapText="1" shrinkToFit="1"/>
      <protection hidden="1"/>
    </xf>
    <xf numFmtId="0" fontId="145" fillId="0" borderId="11" xfId="0" applyFont="1" applyBorder="1" applyAlignment="1" applyProtection="1">
      <alignment horizontal="left" vertical="center" shrinkToFit="1"/>
      <protection hidden="1"/>
    </xf>
    <xf numFmtId="0" fontId="145" fillId="0" borderId="12" xfId="0" applyFont="1" applyBorder="1" applyAlignment="1" applyProtection="1">
      <alignment horizontal="left" vertical="center" shrinkToFit="1"/>
      <protection hidden="1"/>
    </xf>
    <xf numFmtId="0" fontId="20" fillId="0" borderId="7" xfId="0" applyFont="1" applyBorder="1" applyAlignment="1" applyProtection="1">
      <alignment horizontal="center" vertical="center"/>
      <protection locked="0"/>
    </xf>
    <xf numFmtId="0" fontId="31" fillId="0" borderId="10" xfId="0" applyFont="1" applyBorder="1" applyAlignment="1" applyProtection="1">
      <alignment horizontal="left" vertical="center" wrapText="1"/>
      <protection locked="0"/>
    </xf>
    <xf numFmtId="0" fontId="31" fillId="0" borderId="11" xfId="0" applyFont="1" applyBorder="1" applyAlignment="1" applyProtection="1">
      <alignment horizontal="left" vertical="center" wrapText="1"/>
      <protection locked="0"/>
    </xf>
    <xf numFmtId="0" fontId="31" fillId="0" borderId="12" xfId="0" applyFont="1" applyBorder="1" applyAlignment="1" applyProtection="1">
      <alignment horizontal="left" vertical="center" wrapText="1"/>
      <protection locked="0"/>
    </xf>
    <xf numFmtId="0" fontId="31" fillId="0" borderId="7" xfId="0" applyFont="1" applyBorder="1" applyAlignment="1" applyProtection="1">
      <alignment horizontal="left" vertical="center" shrinkToFit="1"/>
      <protection locked="0"/>
    </xf>
    <xf numFmtId="0" fontId="145" fillId="0" borderId="7" xfId="0" applyFont="1" applyBorder="1" applyAlignment="1" applyProtection="1">
      <alignment horizontal="left" vertical="center" shrinkToFit="1"/>
      <protection locked="0"/>
    </xf>
    <xf numFmtId="0" fontId="31" fillId="0" borderId="7" xfId="0" applyFont="1" applyBorder="1" applyAlignment="1" applyProtection="1">
      <alignment horizontal="left" vertical="center" wrapText="1" shrinkToFit="1"/>
      <protection hidden="1"/>
    </xf>
    <xf numFmtId="0" fontId="31" fillId="0" borderId="7" xfId="0" applyFont="1" applyBorder="1" applyAlignment="1" applyProtection="1">
      <alignment horizontal="left" vertical="center" shrinkToFit="1"/>
      <protection hidden="1"/>
    </xf>
    <xf numFmtId="0" fontId="145" fillId="0" borderId="7" xfId="0" applyFont="1" applyBorder="1" applyAlignment="1" applyProtection="1">
      <alignment horizontal="left" vertical="center" wrapText="1"/>
      <protection hidden="1"/>
    </xf>
    <xf numFmtId="0" fontId="31" fillId="0" borderId="7" xfId="0" applyFont="1" applyBorder="1" applyAlignment="1" applyProtection="1">
      <alignment horizontal="left" vertical="center" wrapText="1"/>
      <protection locked="0"/>
    </xf>
    <xf numFmtId="0" fontId="145" fillId="0" borderId="7" xfId="0" applyFont="1" applyBorder="1" applyAlignment="1" applyProtection="1">
      <alignment horizontal="left" vertical="center" wrapText="1" shrinkToFit="1"/>
      <protection hidden="1"/>
    </xf>
    <xf numFmtId="0" fontId="145" fillId="0" borderId="7" xfId="0" applyFont="1" applyBorder="1" applyAlignment="1" applyProtection="1">
      <alignment horizontal="left" vertical="center" shrinkToFit="1"/>
      <protection hidden="1"/>
    </xf>
    <xf numFmtId="0" fontId="145" fillId="0" borderId="7" xfId="0" applyFont="1" applyBorder="1" applyAlignment="1" applyProtection="1">
      <alignment horizontal="left" vertical="center" wrapText="1" shrinkToFit="1"/>
      <protection locked="0"/>
    </xf>
    <xf numFmtId="0" fontId="31" fillId="0" borderId="7" xfId="0" applyFont="1" applyBorder="1" applyAlignment="1" applyProtection="1">
      <alignment horizontal="left" vertical="center" wrapText="1" shrinkToFit="1"/>
      <protection locked="0"/>
    </xf>
    <xf numFmtId="0" fontId="31" fillId="0" borderId="10" xfId="0" applyFont="1" applyBorder="1" applyAlignment="1" applyProtection="1">
      <alignment horizontal="left" vertical="top" wrapText="1"/>
      <protection locked="0"/>
    </xf>
    <xf numFmtId="0" fontId="31" fillId="0" borderId="11" xfId="0" applyFont="1" applyBorder="1" applyAlignment="1" applyProtection="1">
      <alignment horizontal="left" vertical="top" wrapText="1"/>
      <protection locked="0"/>
    </xf>
    <xf numFmtId="0" fontId="31" fillId="0" borderId="12" xfId="0" applyFont="1" applyBorder="1" applyAlignment="1" applyProtection="1">
      <alignment horizontal="left" vertical="top" wrapText="1"/>
      <protection locked="0"/>
    </xf>
    <xf numFmtId="0" fontId="145" fillId="0" borderId="7" xfId="0" applyFont="1" applyBorder="1" applyAlignment="1" applyProtection="1">
      <alignment horizontal="left" vertical="center" wrapText="1"/>
      <protection locked="0"/>
    </xf>
    <xf numFmtId="0" fontId="145" fillId="0" borderId="10" xfId="0" applyFont="1" applyBorder="1" applyAlignment="1" applyProtection="1">
      <alignment horizontal="left" vertical="top" wrapText="1"/>
      <protection locked="0"/>
    </xf>
    <xf numFmtId="0" fontId="145" fillId="0" borderId="11" xfId="0" applyFont="1" applyBorder="1" applyAlignment="1" applyProtection="1">
      <alignment horizontal="left" vertical="top" wrapText="1"/>
      <protection locked="0"/>
    </xf>
    <xf numFmtId="0" fontId="145" fillId="0" borderId="12" xfId="0" applyFont="1" applyBorder="1" applyAlignment="1" applyProtection="1">
      <alignment horizontal="left" vertical="top" wrapText="1"/>
      <protection locked="0"/>
    </xf>
    <xf numFmtId="0" fontId="31" fillId="0" borderId="10" xfId="0" applyFont="1" applyBorder="1" applyAlignment="1" applyProtection="1">
      <alignment horizontal="left" vertical="center" wrapText="1" shrinkToFit="1"/>
      <protection hidden="1"/>
    </xf>
    <xf numFmtId="0" fontId="31" fillId="0" borderId="11" xfId="0" applyFont="1" applyBorder="1" applyAlignment="1" applyProtection="1">
      <alignment horizontal="left" vertical="center" wrapText="1" shrinkToFit="1"/>
      <protection hidden="1"/>
    </xf>
    <xf numFmtId="0" fontId="31" fillId="0" borderId="12" xfId="0" applyFont="1" applyBorder="1" applyAlignment="1" applyProtection="1">
      <alignment horizontal="left" vertical="center" wrapText="1" shrinkToFit="1"/>
      <protection hidden="1"/>
    </xf>
    <xf numFmtId="0" fontId="145" fillId="0" borderId="10" xfId="0" applyFont="1" applyBorder="1" applyAlignment="1" applyProtection="1">
      <alignment horizontal="left" vertical="center" wrapText="1"/>
      <protection hidden="1"/>
    </xf>
    <xf numFmtId="0" fontId="145" fillId="0" borderId="11" xfId="0" applyFont="1" applyBorder="1" applyAlignment="1" applyProtection="1">
      <alignment horizontal="left" vertical="center" wrapText="1"/>
      <protection hidden="1"/>
    </xf>
    <xf numFmtId="0" fontId="145" fillId="0" borderId="12" xfId="0" applyFont="1" applyBorder="1" applyAlignment="1" applyProtection="1">
      <alignment horizontal="left" vertical="center" wrapText="1"/>
      <protection hidden="1"/>
    </xf>
    <xf numFmtId="0" fontId="31" fillId="0" borderId="7" xfId="0" applyFont="1" applyBorder="1" applyAlignment="1" applyProtection="1">
      <alignment horizontal="left" vertical="top" wrapText="1"/>
      <protection locked="0"/>
    </xf>
    <xf numFmtId="0" fontId="72" fillId="0" borderId="10" xfId="0" applyFont="1" applyBorder="1" applyAlignment="1" applyProtection="1">
      <alignment horizontal="left" vertical="center" wrapText="1" shrinkToFit="1"/>
      <protection hidden="1"/>
    </xf>
    <xf numFmtId="0" fontId="31" fillId="0" borderId="7" xfId="0" applyFont="1" applyBorder="1" applyAlignment="1" applyProtection="1">
      <alignment horizontal="left" vertical="center" wrapText="1"/>
      <protection hidden="1"/>
    </xf>
    <xf numFmtId="0" fontId="27" fillId="0" borderId="7" xfId="0" applyFont="1" applyBorder="1" applyAlignment="1" applyProtection="1">
      <alignment horizontal="center" vertical="center" wrapText="1"/>
      <protection hidden="1"/>
    </xf>
    <xf numFmtId="0" fontId="27" fillId="0" borderId="7" xfId="0" applyFont="1" applyBorder="1" applyAlignment="1" applyProtection="1">
      <alignment horizontal="center" vertical="center"/>
      <protection hidden="1"/>
    </xf>
    <xf numFmtId="0" fontId="145" fillId="0" borderId="10" xfId="0" applyFont="1" applyBorder="1" applyAlignment="1" applyProtection="1">
      <alignment horizontal="left" vertical="center" shrinkToFit="1"/>
      <protection hidden="1"/>
    </xf>
    <xf numFmtId="0" fontId="33" fillId="0" borderId="0" xfId="0" applyFont="1" applyAlignment="1" applyProtection="1">
      <alignment horizontal="center" vertical="center" shrinkToFit="1"/>
      <protection hidden="1"/>
    </xf>
    <xf numFmtId="0" fontId="27" fillId="0" borderId="0" xfId="0" applyFont="1" applyAlignment="1" applyProtection="1">
      <alignment horizontal="center" vertical="center" shrinkToFit="1"/>
      <protection hidden="1"/>
    </xf>
    <xf numFmtId="0" fontId="27" fillId="0" borderId="0" xfId="0" applyFont="1" applyAlignment="1" applyProtection="1">
      <alignment horizontal="right" vertical="center" shrinkToFit="1"/>
      <protection hidden="1"/>
    </xf>
    <xf numFmtId="0" fontId="69" fillId="0" borderId="0" xfId="0" applyFont="1" applyAlignment="1" applyProtection="1">
      <alignment horizontal="right" vertical="center" shrinkToFit="1"/>
      <protection hidden="1"/>
    </xf>
    <xf numFmtId="31" fontId="20" fillId="0" borderId="3" xfId="0" applyNumberFormat="1" applyFont="1" applyBorder="1" applyAlignment="1" applyProtection="1">
      <alignment horizontal="right" vertical="center" shrinkToFit="1"/>
      <protection locked="0"/>
    </xf>
    <xf numFmtId="0" fontId="20" fillId="0" borderId="10" xfId="0" applyFont="1" applyBorder="1" applyAlignment="1" applyProtection="1">
      <alignment horizontal="center" vertical="center" shrinkToFit="1"/>
      <protection locked="0"/>
    </xf>
    <xf numFmtId="0" fontId="20" fillId="0" borderId="11" xfId="0" applyFont="1" applyBorder="1" applyAlignment="1" applyProtection="1">
      <alignment horizontal="center" vertical="center" shrinkToFit="1"/>
      <protection locked="0"/>
    </xf>
    <xf numFmtId="0" fontId="20" fillId="0" borderId="12" xfId="0" applyFont="1" applyBorder="1" applyAlignment="1" applyProtection="1">
      <alignment horizontal="center" vertical="center" shrinkToFit="1"/>
      <protection locked="0"/>
    </xf>
    <xf numFmtId="0" fontId="20" fillId="0" borderId="7" xfId="0" applyFont="1" applyBorder="1" applyAlignment="1" applyProtection="1">
      <alignment horizontal="center" vertical="center" shrinkToFit="1"/>
      <protection locked="0"/>
    </xf>
    <xf numFmtId="31" fontId="20" fillId="0" borderId="7" xfId="0" applyNumberFormat="1" applyFont="1" applyBorder="1" applyAlignment="1" applyProtection="1">
      <alignment horizontal="center" vertical="center" shrinkToFit="1"/>
      <protection locked="0"/>
    </xf>
    <xf numFmtId="177" fontId="20" fillId="0" borderId="10" xfId="0" applyNumberFormat="1" applyFont="1" applyBorder="1" applyAlignment="1" applyProtection="1">
      <alignment horizontal="center" vertical="center" shrinkToFit="1"/>
      <protection locked="0"/>
    </xf>
    <xf numFmtId="177" fontId="20" fillId="0" borderId="11" xfId="0" applyNumberFormat="1" applyFont="1" applyBorder="1" applyAlignment="1" applyProtection="1">
      <alignment horizontal="center" vertical="center" shrinkToFit="1"/>
      <protection locked="0"/>
    </xf>
    <xf numFmtId="177" fontId="20" fillId="0" borderId="12" xfId="0" applyNumberFormat="1" applyFont="1" applyBorder="1" applyAlignment="1" applyProtection="1">
      <alignment horizontal="center" vertical="center" shrinkToFit="1"/>
      <protection locked="0"/>
    </xf>
    <xf numFmtId="0" fontId="27" fillId="0" borderId="10" xfId="0" applyFont="1" applyBorder="1" applyAlignment="1" applyProtection="1">
      <alignment horizontal="center" vertical="center" shrinkToFit="1"/>
      <protection hidden="1"/>
    </xf>
    <xf numFmtId="0" fontId="27" fillId="0" borderId="11" xfId="0" applyFont="1" applyBorder="1" applyAlignment="1" applyProtection="1">
      <alignment horizontal="center" vertical="center" shrinkToFit="1"/>
      <protection hidden="1"/>
    </xf>
    <xf numFmtId="0" fontId="27" fillId="0" borderId="12" xfId="0" applyFont="1" applyBorder="1" applyAlignment="1" applyProtection="1">
      <alignment horizontal="center" vertical="center" shrinkToFit="1"/>
      <protection hidden="1"/>
    </xf>
    <xf numFmtId="0" fontId="27" fillId="0" borderId="7" xfId="0" applyFont="1" applyBorder="1" applyAlignment="1" applyProtection="1">
      <alignment horizontal="center" vertical="center" shrinkToFit="1"/>
      <protection hidden="1"/>
    </xf>
    <xf numFmtId="0" fontId="27" fillId="0" borderId="0" xfId="0" applyFont="1" applyAlignment="1" applyProtection="1">
      <alignment horizontal="left" vertical="center" shrinkToFit="1"/>
      <protection hidden="1"/>
    </xf>
    <xf numFmtId="0" fontId="69" fillId="0" borderId="0" xfId="0" applyFont="1" applyAlignment="1" applyProtection="1">
      <alignment horizontal="left" vertical="center" shrinkToFit="1"/>
      <protection hidden="1"/>
    </xf>
    <xf numFmtId="0" fontId="166" fillId="0" borderId="3" xfId="0" applyFont="1" applyBorder="1" applyAlignment="1" applyProtection="1">
      <alignment horizontal="left" vertical="center" shrinkToFit="1"/>
      <protection locked="0"/>
    </xf>
    <xf numFmtId="0" fontId="167" fillId="0" borderId="3" xfId="0" applyFont="1" applyBorder="1" applyAlignment="1" applyProtection="1">
      <alignment horizontal="left" vertical="center" shrinkToFit="1"/>
      <protection locked="0"/>
    </xf>
    <xf numFmtId="0" fontId="168" fillId="0" borderId="11" xfId="0" applyFont="1" applyBorder="1" applyAlignment="1" applyProtection="1">
      <alignment horizontal="center" vertical="center" shrinkToFit="1"/>
      <protection locked="0"/>
    </xf>
    <xf numFmtId="0" fontId="169" fillId="0" borderId="11" xfId="0" applyFont="1" applyBorder="1" applyAlignment="1" applyProtection="1">
      <alignment horizontal="center" vertical="center" shrinkToFit="1"/>
      <protection locked="0"/>
    </xf>
    <xf numFmtId="0" fontId="145" fillId="0" borderId="11" xfId="0" applyFont="1" applyBorder="1" applyAlignment="1" applyProtection="1">
      <alignment horizontal="left" vertical="center" wrapText="1" shrinkToFit="1"/>
      <protection hidden="1"/>
    </xf>
    <xf numFmtId="0" fontId="145" fillId="0" borderId="12" xfId="0" applyFont="1" applyBorder="1" applyAlignment="1" applyProtection="1">
      <alignment horizontal="left" vertical="center" wrapText="1" shrinkToFit="1"/>
      <protection hidden="1"/>
    </xf>
    <xf numFmtId="0" fontId="43" fillId="0" borderId="0" xfId="0" applyFont="1" applyAlignment="1" applyProtection="1">
      <alignment horizontal="left" vertical="center" shrinkToFit="1"/>
      <protection hidden="1"/>
    </xf>
    <xf numFmtId="0" fontId="216" fillId="0" borderId="0" xfId="1" applyFont="1" applyAlignment="1" applyProtection="1">
      <alignment horizontal="left" shrinkToFit="1"/>
      <protection hidden="1"/>
    </xf>
    <xf numFmtId="0" fontId="43" fillId="0" borderId="0" xfId="0" applyFont="1" applyAlignment="1" applyProtection="1">
      <alignment horizontal="left" vertical="center" wrapText="1" shrinkToFit="1"/>
      <protection hidden="1"/>
    </xf>
    <xf numFmtId="0" fontId="316" fillId="0" borderId="0" xfId="0" applyFont="1" applyAlignment="1" applyProtection="1">
      <alignment horizontal="left" vertical="center" wrapText="1" shrinkToFit="1"/>
      <protection hidden="1"/>
    </xf>
    <xf numFmtId="0" fontId="316" fillId="0" borderId="0" xfId="0" applyFont="1" applyAlignment="1" applyProtection="1">
      <alignment horizontal="left" vertical="center" shrinkToFit="1"/>
      <protection hidden="1"/>
    </xf>
    <xf numFmtId="0" fontId="43" fillId="0" borderId="0" xfId="0" applyFont="1" applyAlignment="1" applyProtection="1">
      <alignment horizontal="center" vertical="center" shrinkToFit="1"/>
      <protection hidden="1"/>
    </xf>
    <xf numFmtId="0" fontId="315" fillId="0" borderId="0" xfId="0" applyFont="1" applyAlignment="1" applyProtection="1">
      <alignment horizontal="left" vertical="center" wrapText="1" shrinkToFit="1"/>
      <protection hidden="1"/>
    </xf>
    <xf numFmtId="0" fontId="316" fillId="0" borderId="0" xfId="0" applyFont="1" applyAlignment="1" applyProtection="1">
      <alignment horizontal="left" vertical="top" wrapText="1" shrinkToFit="1"/>
      <protection hidden="1"/>
    </xf>
    <xf numFmtId="0" fontId="316" fillId="0" borderId="0" xfId="0" applyFont="1" applyAlignment="1" applyProtection="1">
      <alignment horizontal="left" vertical="top" shrinkToFit="1"/>
      <protection hidden="1"/>
    </xf>
    <xf numFmtId="0" fontId="43" fillId="0" borderId="0" xfId="0" applyFont="1" applyAlignment="1" applyProtection="1">
      <alignment horizontal="center" vertical="center" wrapText="1" shrinkToFit="1"/>
      <protection hidden="1"/>
    </xf>
    <xf numFmtId="0" fontId="318" fillId="0" borderId="3" xfId="0" applyFont="1" applyBorder="1" applyAlignment="1" applyProtection="1">
      <alignment horizontal="left" vertical="center" wrapText="1" shrinkToFit="1"/>
      <protection hidden="1"/>
    </xf>
    <xf numFmtId="0" fontId="178" fillId="0" borderId="11" xfId="0" applyFont="1" applyBorder="1" applyAlignment="1" applyProtection="1">
      <alignment horizontal="center" vertical="center"/>
      <protection locked="0"/>
    </xf>
    <xf numFmtId="0" fontId="144" fillId="0" borderId="0" xfId="0" applyFont="1" applyAlignment="1" applyProtection="1">
      <alignment horizontal="left" vertical="center" wrapText="1"/>
      <protection hidden="1"/>
    </xf>
    <xf numFmtId="0" fontId="144" fillId="0" borderId="0" xfId="0" applyFont="1" applyAlignment="1" applyProtection="1">
      <alignment horizontal="center" vertical="center"/>
      <protection hidden="1"/>
    </xf>
    <xf numFmtId="0" fontId="182" fillId="0" borderId="10" xfId="0" applyFont="1" applyBorder="1" applyAlignment="1" applyProtection="1">
      <alignment horizontal="left" vertical="center" wrapText="1" shrinkToFit="1"/>
      <protection locked="0"/>
    </xf>
    <xf numFmtId="0" fontId="182" fillId="0" borderId="11" xfId="0" applyFont="1" applyBorder="1" applyAlignment="1" applyProtection="1">
      <alignment horizontal="left" vertical="center" wrapText="1" shrinkToFit="1"/>
      <protection locked="0"/>
    </xf>
    <xf numFmtId="0" fontId="182" fillId="0" borderId="12" xfId="0" applyFont="1" applyBorder="1" applyAlignment="1" applyProtection="1">
      <alignment horizontal="left" vertical="center" wrapText="1" shrinkToFit="1"/>
      <protection locked="0"/>
    </xf>
    <xf numFmtId="0" fontId="183" fillId="0" borderId="7" xfId="0" applyFont="1" applyBorder="1" applyAlignment="1" applyProtection="1">
      <alignment horizontal="center" vertical="center" shrinkToFit="1"/>
      <protection locked="0"/>
    </xf>
    <xf numFmtId="0" fontId="182" fillId="0" borderId="10" xfId="0" applyFont="1" applyBorder="1" applyAlignment="1" applyProtection="1">
      <alignment horizontal="left" vertical="center" wrapText="1"/>
      <protection locked="0"/>
    </xf>
    <xf numFmtId="0" fontId="182" fillId="0" borderId="11" xfId="0" applyFont="1" applyBorder="1" applyAlignment="1" applyProtection="1">
      <alignment horizontal="left" vertical="center" wrapText="1"/>
      <protection locked="0"/>
    </xf>
    <xf numFmtId="0" fontId="182" fillId="0" borderId="12" xfId="0" applyFont="1" applyBorder="1" applyAlignment="1" applyProtection="1">
      <alignment horizontal="left" vertical="center" wrapText="1"/>
      <protection locked="0"/>
    </xf>
    <xf numFmtId="0" fontId="144" fillId="0" borderId="0" xfId="0" applyFont="1" applyAlignment="1" applyProtection="1">
      <alignment horizontal="right" vertical="top" wrapText="1"/>
      <protection hidden="1"/>
    </xf>
    <xf numFmtId="0" fontId="144" fillId="0" borderId="0" xfId="0" applyFont="1" applyAlignment="1" applyProtection="1">
      <alignment horizontal="left" vertical="top" wrapText="1"/>
      <protection hidden="1"/>
    </xf>
    <xf numFmtId="0" fontId="179" fillId="0" borderId="0" xfId="0" applyFont="1" applyAlignment="1" applyProtection="1">
      <alignment horizontal="center" vertical="center" shrinkToFit="1"/>
      <protection locked="0"/>
    </xf>
    <xf numFmtId="31" fontId="178" fillId="0" borderId="3" xfId="0" applyNumberFormat="1" applyFont="1" applyBorder="1" applyAlignment="1" applyProtection="1">
      <alignment horizontal="center" vertical="center" shrinkToFit="1"/>
      <protection locked="0"/>
    </xf>
    <xf numFmtId="0" fontId="178" fillId="0" borderId="3" xfId="0" applyFont="1" applyBorder="1" applyAlignment="1" applyProtection="1">
      <alignment horizontal="center" vertical="center" shrinkToFit="1"/>
      <protection locked="0"/>
    </xf>
    <xf numFmtId="0" fontId="182" fillId="0" borderId="7" xfId="0" applyFont="1" applyBorder="1" applyAlignment="1" applyProtection="1">
      <alignment horizontal="left" vertical="center" wrapText="1"/>
      <protection locked="0"/>
    </xf>
    <xf numFmtId="0" fontId="182" fillId="0" borderId="7" xfId="0" applyFont="1" applyBorder="1" applyAlignment="1" applyProtection="1">
      <alignment horizontal="left" vertical="top" wrapText="1"/>
      <protection locked="0"/>
    </xf>
    <xf numFmtId="0" fontId="182" fillId="0" borderId="10" xfId="0" applyFont="1" applyBorder="1" applyAlignment="1" applyProtection="1">
      <alignment horizontal="left" vertical="top" wrapText="1"/>
      <protection locked="0"/>
    </xf>
    <xf numFmtId="0" fontId="182" fillId="0" borderId="11" xfId="0" applyFont="1" applyBorder="1" applyAlignment="1" applyProtection="1">
      <alignment horizontal="left" vertical="top" wrapText="1"/>
      <protection locked="0"/>
    </xf>
    <xf numFmtId="0" fontId="182" fillId="0" borderId="12" xfId="0" applyFont="1" applyBorder="1" applyAlignment="1" applyProtection="1">
      <alignment horizontal="left" vertical="top" wrapText="1"/>
      <protection locked="0"/>
    </xf>
    <xf numFmtId="0" fontId="185" fillId="0" borderId="10" xfId="0" applyFont="1" applyBorder="1" applyAlignment="1" applyProtection="1">
      <alignment horizontal="left" vertical="top" wrapText="1"/>
      <protection locked="0"/>
    </xf>
    <xf numFmtId="0" fontId="185" fillId="0" borderId="11" xfId="0" applyFont="1" applyBorder="1" applyAlignment="1" applyProtection="1">
      <alignment horizontal="left" vertical="top" wrapText="1"/>
      <protection locked="0"/>
    </xf>
    <xf numFmtId="0" fontId="185" fillId="0" borderId="12" xfId="0" applyFont="1" applyBorder="1" applyAlignment="1" applyProtection="1">
      <alignment horizontal="left" vertical="top" wrapText="1"/>
      <protection locked="0"/>
    </xf>
    <xf numFmtId="0" fontId="182" fillId="0" borderId="11" xfId="0" applyFont="1" applyBorder="1" applyAlignment="1" applyProtection="1">
      <alignment horizontal="left" vertical="center" shrinkToFit="1"/>
      <protection locked="0"/>
    </xf>
    <xf numFmtId="0" fontId="182" fillId="0" borderId="12" xfId="0" applyFont="1" applyBorder="1" applyAlignment="1" applyProtection="1">
      <alignment horizontal="left" vertical="center" shrinkToFit="1"/>
      <protection locked="0"/>
    </xf>
    <xf numFmtId="31" fontId="178" fillId="0" borderId="10" xfId="0" applyNumberFormat="1" applyFont="1" applyBorder="1" applyAlignment="1" applyProtection="1">
      <alignment horizontal="center" vertical="center" shrinkToFit="1"/>
      <protection locked="0"/>
    </xf>
    <xf numFmtId="31" fontId="178" fillId="0" borderId="11" xfId="0" applyNumberFormat="1" applyFont="1" applyBorder="1" applyAlignment="1" applyProtection="1">
      <alignment horizontal="center" vertical="center" shrinkToFit="1"/>
      <protection locked="0"/>
    </xf>
    <xf numFmtId="31" fontId="178" fillId="0" borderId="12" xfId="0" applyNumberFormat="1" applyFont="1" applyBorder="1" applyAlignment="1" applyProtection="1">
      <alignment horizontal="center" vertical="center" shrinkToFit="1"/>
      <protection locked="0"/>
    </xf>
    <xf numFmtId="0" fontId="179" fillId="0" borderId="7" xfId="0" applyFont="1" applyBorder="1" applyAlignment="1" applyProtection="1">
      <alignment horizontal="center" vertical="center" shrinkToFit="1"/>
      <protection hidden="1"/>
    </xf>
    <xf numFmtId="0" fontId="178" fillId="0" borderId="7" xfId="0" applyFont="1" applyBorder="1" applyAlignment="1" applyProtection="1">
      <alignment horizontal="center" vertical="center" shrinkToFit="1"/>
      <protection locked="0"/>
    </xf>
    <xf numFmtId="0" fontId="179" fillId="0" borderId="10" xfId="0" applyFont="1" applyBorder="1" applyAlignment="1" applyProtection="1">
      <alignment horizontal="center" vertical="center" shrinkToFit="1"/>
      <protection hidden="1"/>
    </xf>
    <xf numFmtId="0" fontId="179" fillId="0" borderId="11" xfId="0" applyFont="1" applyBorder="1" applyAlignment="1" applyProtection="1">
      <alignment horizontal="center" vertical="center" shrinkToFit="1"/>
      <protection hidden="1"/>
    </xf>
    <xf numFmtId="0" fontId="179" fillId="0" borderId="12" xfId="0" applyFont="1" applyBorder="1" applyAlignment="1" applyProtection="1">
      <alignment horizontal="center" vertical="center" shrinkToFit="1"/>
      <protection hidden="1"/>
    </xf>
    <xf numFmtId="0" fontId="178" fillId="0" borderId="10" xfId="0" applyFont="1" applyBorder="1" applyAlignment="1" applyProtection="1">
      <alignment horizontal="center" vertical="center" shrinkToFit="1"/>
      <protection locked="0"/>
    </xf>
    <xf numFmtId="0" fontId="178" fillId="0" borderId="11" xfId="0" applyFont="1" applyBorder="1" applyAlignment="1" applyProtection="1">
      <alignment horizontal="center" vertical="center" shrinkToFit="1"/>
      <protection locked="0"/>
    </xf>
    <xf numFmtId="0" fontId="178" fillId="0" borderId="12" xfId="0" applyFont="1" applyBorder="1" applyAlignment="1" applyProtection="1">
      <alignment horizontal="center" vertical="center" shrinkToFit="1"/>
      <protection locked="0"/>
    </xf>
    <xf numFmtId="0" fontId="178" fillId="0" borderId="11" xfId="0" applyFont="1" applyBorder="1" applyAlignment="1" applyProtection="1">
      <alignment horizontal="center" vertical="center" shrinkToFit="1"/>
      <protection hidden="1"/>
    </xf>
    <xf numFmtId="0" fontId="179" fillId="0" borderId="0" xfId="0" applyFont="1" applyAlignment="1" applyProtection="1">
      <alignment horizontal="right" vertical="center" shrinkToFit="1"/>
      <protection hidden="1"/>
    </xf>
    <xf numFmtId="0" fontId="178" fillId="0" borderId="3" xfId="0" applyFont="1" applyBorder="1" applyAlignment="1" applyProtection="1">
      <alignment horizontal="left" vertical="center" shrinkToFit="1"/>
      <protection hidden="1"/>
    </xf>
    <xf numFmtId="0" fontId="177" fillId="0" borderId="0" xfId="0" applyFont="1" applyAlignment="1" applyProtection="1">
      <alignment horizontal="center" vertical="center" wrapText="1"/>
      <protection hidden="1"/>
    </xf>
    <xf numFmtId="0" fontId="177" fillId="0" borderId="0" xfId="0" applyFont="1" applyAlignment="1" applyProtection="1">
      <alignment horizontal="center" vertical="center"/>
      <protection hidden="1"/>
    </xf>
    <xf numFmtId="0" fontId="179" fillId="0" borderId="0" xfId="0" applyFont="1" applyAlignment="1" applyProtection="1">
      <alignment horizontal="center" vertical="center" shrinkToFit="1"/>
      <protection hidden="1"/>
    </xf>
    <xf numFmtId="0" fontId="178" fillId="0" borderId="3" xfId="0" applyFont="1" applyBorder="1" applyAlignment="1" applyProtection="1">
      <alignment horizontal="center" vertical="center" shrinkToFit="1"/>
      <protection hidden="1"/>
    </xf>
    <xf numFmtId="31" fontId="178" fillId="0" borderId="3" xfId="0" applyNumberFormat="1" applyFont="1" applyBorder="1" applyAlignment="1" applyProtection="1">
      <alignment horizontal="right" vertical="center" shrinkToFit="1"/>
      <protection locked="0"/>
    </xf>
    <xf numFmtId="0" fontId="180" fillId="0" borderId="10" xfId="0" applyFont="1" applyBorder="1" applyAlignment="1" applyProtection="1">
      <alignment horizontal="center" vertical="center" shrinkToFit="1"/>
      <protection hidden="1"/>
    </xf>
    <xf numFmtId="0" fontId="180" fillId="0" borderId="11" xfId="0" applyFont="1" applyBorder="1" applyAlignment="1" applyProtection="1">
      <alignment horizontal="center" vertical="center" shrinkToFit="1"/>
      <protection hidden="1"/>
    </xf>
    <xf numFmtId="0" fontId="180" fillId="0" borderId="12" xfId="0" applyFont="1" applyBorder="1" applyAlignment="1" applyProtection="1">
      <alignment horizontal="center" vertical="center" shrinkToFit="1"/>
      <protection hidden="1"/>
    </xf>
    <xf numFmtId="0" fontId="180" fillId="0" borderId="7" xfId="0" applyFont="1" applyBorder="1" applyAlignment="1" applyProtection="1">
      <alignment horizontal="center" vertical="center" wrapText="1"/>
      <protection hidden="1"/>
    </xf>
    <xf numFmtId="0" fontId="180" fillId="0" borderId="7" xfId="0" applyFont="1" applyBorder="1" applyAlignment="1" applyProtection="1">
      <alignment horizontal="center" vertical="center"/>
      <protection hidden="1"/>
    </xf>
    <xf numFmtId="0" fontId="140" fillId="0" borderId="1" xfId="3" applyFont="1" applyBorder="1" applyAlignment="1" applyProtection="1">
      <alignment vertical="center" wrapText="1"/>
      <protection hidden="1"/>
    </xf>
    <xf numFmtId="0" fontId="96" fillId="0" borderId="1" xfId="3" applyFont="1" applyBorder="1" applyAlignment="1" applyProtection="1">
      <alignment vertical="center" wrapText="1"/>
      <protection hidden="1"/>
    </xf>
    <xf numFmtId="0" fontId="96" fillId="0" borderId="14" xfId="3" applyFont="1" applyBorder="1" applyAlignment="1" applyProtection="1">
      <alignment vertical="center" wrapText="1"/>
      <protection hidden="1"/>
    </xf>
    <xf numFmtId="0" fontId="96" fillId="0" borderId="0" xfId="3" applyFont="1" applyAlignment="1" applyProtection="1">
      <alignment vertical="center" wrapText="1"/>
      <protection hidden="1"/>
    </xf>
    <xf numFmtId="0" fontId="96" fillId="0" borderId="4" xfId="3" applyFont="1" applyBorder="1" applyAlignment="1" applyProtection="1">
      <alignment vertical="center" wrapText="1"/>
      <protection hidden="1"/>
    </xf>
    <xf numFmtId="0" fontId="96" fillId="0" borderId="3" xfId="3" applyFont="1" applyBorder="1" applyAlignment="1" applyProtection="1">
      <alignment vertical="center" wrapText="1"/>
      <protection hidden="1"/>
    </xf>
    <xf numFmtId="0" fontId="96" fillId="0" borderId="6" xfId="3" applyFont="1" applyBorder="1" applyAlignment="1" applyProtection="1">
      <alignment vertical="center" wrapText="1"/>
      <protection hidden="1"/>
    </xf>
    <xf numFmtId="0" fontId="101" fillId="0" borderId="19" xfId="3" applyFont="1" applyBorder="1" applyAlignment="1" applyProtection="1">
      <alignment horizontal="center" vertical="center" shrinkToFit="1"/>
      <protection locked="0"/>
    </xf>
    <xf numFmtId="0" fontId="101" fillId="0" borderId="5" xfId="3" applyFont="1" applyBorder="1" applyAlignment="1" applyProtection="1">
      <alignment horizontal="center" vertical="center" shrinkToFit="1"/>
      <protection locked="0"/>
    </xf>
    <xf numFmtId="0" fontId="101" fillId="0" borderId="16" xfId="3" applyFont="1" applyBorder="1" applyAlignment="1" applyProtection="1">
      <alignment horizontal="center" vertical="center" shrinkToFit="1"/>
      <protection locked="0"/>
    </xf>
    <xf numFmtId="0" fontId="101" fillId="0" borderId="2" xfId="3" applyFont="1" applyBorder="1" applyAlignment="1" applyProtection="1">
      <alignment horizontal="center" vertical="center" shrinkToFit="1"/>
      <protection locked="0"/>
    </xf>
    <xf numFmtId="0" fontId="101" fillId="0" borderId="3" xfId="3" applyFont="1" applyBorder="1" applyAlignment="1" applyProtection="1">
      <alignment horizontal="center" vertical="center" shrinkToFit="1"/>
      <protection locked="0"/>
    </xf>
    <xf numFmtId="0" fontId="101" fillId="0" borderId="6" xfId="3" applyFont="1" applyBorder="1" applyAlignment="1" applyProtection="1">
      <alignment horizontal="center" vertical="center" shrinkToFit="1"/>
      <protection locked="0"/>
    </xf>
    <xf numFmtId="14" fontId="101" fillId="0" borderId="19" xfId="3" applyNumberFormat="1" applyFont="1" applyBorder="1" applyAlignment="1" applyProtection="1">
      <alignment horizontal="center" vertical="center" shrinkToFit="1"/>
      <protection locked="0"/>
    </xf>
    <xf numFmtId="14" fontId="101" fillId="0" borderId="5" xfId="3" applyNumberFormat="1" applyFont="1" applyBorder="1" applyAlignment="1" applyProtection="1">
      <alignment horizontal="center" vertical="center" shrinkToFit="1"/>
      <protection locked="0"/>
    </xf>
    <xf numFmtId="14" fontId="101" fillId="0" borderId="16" xfId="3" applyNumberFormat="1" applyFont="1" applyBorder="1" applyAlignment="1" applyProtection="1">
      <alignment horizontal="center" vertical="center" shrinkToFit="1"/>
      <protection locked="0"/>
    </xf>
    <xf numFmtId="14" fontId="101" fillId="0" borderId="2" xfId="3" applyNumberFormat="1" applyFont="1" applyBorder="1" applyAlignment="1" applyProtection="1">
      <alignment horizontal="center" vertical="center" shrinkToFit="1"/>
      <protection locked="0"/>
    </xf>
    <xf numFmtId="14" fontId="101" fillId="0" borderId="3" xfId="3" applyNumberFormat="1" applyFont="1" applyBorder="1" applyAlignment="1" applyProtection="1">
      <alignment horizontal="center" vertical="center" shrinkToFit="1"/>
      <protection locked="0"/>
    </xf>
    <xf numFmtId="14" fontId="101" fillId="0" borderId="6" xfId="3" applyNumberFormat="1" applyFont="1" applyBorder="1" applyAlignment="1" applyProtection="1">
      <alignment horizontal="center" vertical="center" shrinkToFit="1"/>
      <protection locked="0"/>
    </xf>
    <xf numFmtId="0" fontId="99" fillId="0" borderId="15" xfId="3" applyFont="1" applyBorder="1" applyAlignment="1" applyProtection="1">
      <alignment horizontal="center" vertical="center" shrinkToFit="1"/>
      <protection hidden="1"/>
    </xf>
    <xf numFmtId="0" fontId="99" fillId="0" borderId="0" xfId="3" applyFont="1" applyAlignment="1" applyProtection="1">
      <alignment horizontal="center" vertical="center" shrinkToFit="1"/>
      <protection hidden="1"/>
    </xf>
    <xf numFmtId="0" fontId="99" fillId="0" borderId="4" xfId="3" applyFont="1" applyBorder="1" applyAlignment="1" applyProtection="1">
      <alignment horizontal="center" vertical="center" shrinkToFit="1"/>
      <protection hidden="1"/>
    </xf>
    <xf numFmtId="0" fontId="101" fillId="0" borderId="17" xfId="3" applyFont="1" applyBorder="1" applyAlignment="1" applyProtection="1">
      <alignment horizontal="center" vertical="center" shrinkToFit="1"/>
      <protection locked="0"/>
    </xf>
    <xf numFmtId="0" fontId="101" fillId="0" borderId="18" xfId="3" applyFont="1" applyBorder="1" applyAlignment="1" applyProtection="1">
      <alignment horizontal="center" vertical="center" shrinkToFit="1"/>
      <protection locked="0"/>
    </xf>
    <xf numFmtId="0" fontId="101" fillId="0" borderId="21" xfId="3" applyFont="1" applyBorder="1" applyAlignment="1" applyProtection="1">
      <alignment horizontal="center" vertical="center" shrinkToFit="1"/>
      <protection locked="0"/>
    </xf>
    <xf numFmtId="14" fontId="101" fillId="0" borderId="17" xfId="3" applyNumberFormat="1" applyFont="1" applyBorder="1" applyAlignment="1" applyProtection="1">
      <alignment horizontal="center" vertical="center" shrinkToFit="1"/>
      <protection locked="0"/>
    </xf>
    <xf numFmtId="14" fontId="101" fillId="0" borderId="18" xfId="3" applyNumberFormat="1" applyFont="1" applyBorder="1" applyAlignment="1" applyProtection="1">
      <alignment horizontal="center" vertical="center" shrinkToFit="1"/>
      <protection locked="0"/>
    </xf>
    <xf numFmtId="14" fontId="101" fillId="0" borderId="21" xfId="3" applyNumberFormat="1" applyFont="1" applyBorder="1" applyAlignment="1" applyProtection="1">
      <alignment horizontal="center" vertical="center" shrinkToFit="1"/>
      <protection locked="0"/>
    </xf>
    <xf numFmtId="0" fontId="99" fillId="0" borderId="17" xfId="3" applyFont="1" applyBorder="1" applyAlignment="1" applyProtection="1">
      <alignment horizontal="center" vertical="center" shrinkToFit="1"/>
      <protection hidden="1"/>
    </xf>
    <xf numFmtId="0" fontId="99" fillId="0" borderId="18" xfId="3" applyFont="1" applyBorder="1" applyAlignment="1" applyProtection="1">
      <alignment horizontal="center" vertical="center" shrinkToFit="1"/>
      <protection hidden="1"/>
    </xf>
    <xf numFmtId="0" fontId="99" fillId="0" borderId="21" xfId="3" applyFont="1" applyBorder="1" applyAlignment="1" applyProtection="1">
      <alignment horizontal="center" vertical="center" shrinkToFit="1"/>
      <protection hidden="1"/>
    </xf>
    <xf numFmtId="0" fontId="95" fillId="0" borderId="15" xfId="3" applyFont="1" applyBorder="1" applyAlignment="1" applyProtection="1">
      <alignment horizontal="center" vertical="center" shrinkToFit="1"/>
      <protection hidden="1"/>
    </xf>
    <xf numFmtId="0" fontId="95" fillId="0" borderId="0" xfId="3" applyFont="1" applyAlignment="1" applyProtection="1">
      <alignment horizontal="center" vertical="center" shrinkToFit="1"/>
      <protection hidden="1"/>
    </xf>
    <xf numFmtId="0" fontId="95" fillId="0" borderId="4" xfId="3" applyFont="1" applyBorder="1" applyAlignment="1" applyProtection="1">
      <alignment horizontal="center" vertical="center" shrinkToFit="1"/>
      <protection hidden="1"/>
    </xf>
    <xf numFmtId="0" fontId="95" fillId="0" borderId="2" xfId="3" applyFont="1" applyBorder="1" applyAlignment="1" applyProtection="1">
      <alignment horizontal="center" vertical="center" shrinkToFit="1"/>
      <protection hidden="1"/>
    </xf>
    <xf numFmtId="0" fontId="95" fillId="0" borderId="3" xfId="3" applyFont="1" applyBorder="1" applyAlignment="1" applyProtection="1">
      <alignment horizontal="center" vertical="center" shrinkToFit="1"/>
      <protection hidden="1"/>
    </xf>
    <xf numFmtId="0" fontId="95" fillId="0" borderId="6" xfId="3" applyFont="1" applyBorder="1" applyAlignment="1" applyProtection="1">
      <alignment horizontal="center" vertical="center" shrinkToFit="1"/>
      <protection hidden="1"/>
    </xf>
    <xf numFmtId="0" fontId="104" fillId="0" borderId="15" xfId="3" applyFont="1" applyBorder="1" applyAlignment="1" applyProtection="1">
      <alignment horizontal="center" vertical="center" wrapText="1" shrinkToFit="1"/>
      <protection hidden="1"/>
    </xf>
    <xf numFmtId="0" fontId="104" fillId="0" borderId="0" xfId="3" applyFont="1" applyAlignment="1" applyProtection="1">
      <alignment horizontal="center" vertical="center" shrinkToFit="1"/>
      <protection hidden="1"/>
    </xf>
    <xf numFmtId="0" fontId="104" fillId="0" borderId="4" xfId="3" applyFont="1" applyBorder="1" applyAlignment="1" applyProtection="1">
      <alignment horizontal="center" vertical="center" shrinkToFit="1"/>
      <protection hidden="1"/>
    </xf>
    <xf numFmtId="0" fontId="104" fillId="0" borderId="2" xfId="3" applyFont="1" applyBorder="1" applyAlignment="1" applyProtection="1">
      <alignment horizontal="center" vertical="center" shrinkToFit="1"/>
      <protection hidden="1"/>
    </xf>
    <xf numFmtId="0" fontId="104" fillId="0" borderId="3" xfId="3" applyFont="1" applyBorder="1" applyAlignment="1" applyProtection="1">
      <alignment horizontal="center" vertical="center" shrinkToFit="1"/>
      <protection hidden="1"/>
    </xf>
    <xf numFmtId="0" fontId="104" fillId="0" borderId="6" xfId="3" applyFont="1" applyBorder="1" applyAlignment="1" applyProtection="1">
      <alignment horizontal="center" vertical="center" shrinkToFit="1"/>
      <protection hidden="1"/>
    </xf>
    <xf numFmtId="0" fontId="102" fillId="0" borderId="0" xfId="3" applyFont="1" applyAlignment="1" applyProtection="1">
      <alignment horizontal="center" vertical="center" shrinkToFit="1"/>
      <protection hidden="1"/>
    </xf>
    <xf numFmtId="0" fontId="102" fillId="0" borderId="4" xfId="3" applyFont="1" applyBorder="1" applyAlignment="1" applyProtection="1">
      <alignment horizontal="center" vertical="center" shrinkToFit="1"/>
      <protection hidden="1"/>
    </xf>
    <xf numFmtId="0" fontId="102" fillId="0" borderId="3" xfId="3" applyFont="1" applyBorder="1" applyAlignment="1" applyProtection="1">
      <alignment horizontal="center" vertical="center" shrinkToFit="1"/>
      <protection hidden="1"/>
    </xf>
    <xf numFmtId="0" fontId="102" fillId="0" borderId="6" xfId="3" applyFont="1" applyBorder="1" applyAlignment="1" applyProtection="1">
      <alignment horizontal="center" vertical="center" shrinkToFit="1"/>
      <protection hidden="1"/>
    </xf>
    <xf numFmtId="0" fontId="101" fillId="0" borderId="13" xfId="3" applyFont="1" applyBorder="1" applyAlignment="1" applyProtection="1">
      <alignment horizontal="center" vertical="center" shrinkToFit="1"/>
      <protection locked="0"/>
    </xf>
    <xf numFmtId="0" fontId="101" fillId="0" borderId="1" xfId="3" applyFont="1" applyBorder="1" applyAlignment="1" applyProtection="1">
      <alignment horizontal="center" vertical="center" shrinkToFit="1"/>
      <protection locked="0"/>
    </xf>
    <xf numFmtId="0" fontId="101" fillId="0" borderId="14" xfId="3" applyFont="1" applyBorder="1" applyAlignment="1" applyProtection="1">
      <alignment horizontal="center" vertical="center" shrinkToFit="1"/>
      <protection locked="0"/>
    </xf>
    <xf numFmtId="14" fontId="101" fillId="0" borderId="13" xfId="3" applyNumberFormat="1" applyFont="1" applyBorder="1" applyAlignment="1" applyProtection="1">
      <alignment horizontal="center" vertical="center" shrinkToFit="1"/>
      <protection locked="0"/>
    </xf>
    <xf numFmtId="14" fontId="101" fillId="0" borderId="1" xfId="3" applyNumberFormat="1" applyFont="1" applyBorder="1" applyAlignment="1" applyProtection="1">
      <alignment horizontal="center" vertical="center" shrinkToFit="1"/>
      <protection locked="0"/>
    </xf>
    <xf numFmtId="14" fontId="101" fillId="0" borderId="14" xfId="3" applyNumberFormat="1" applyFont="1" applyBorder="1" applyAlignment="1" applyProtection="1">
      <alignment horizontal="center" vertical="center" shrinkToFit="1"/>
      <protection locked="0"/>
    </xf>
    <xf numFmtId="0" fontId="95" fillId="0" borderId="3" xfId="3" applyFont="1" applyBorder="1" applyAlignment="1" applyProtection="1">
      <alignment horizontal="left" vertical="center"/>
      <protection hidden="1"/>
    </xf>
    <xf numFmtId="0" fontId="64" fillId="0" borderId="13" xfId="3" applyFont="1" applyBorder="1" applyAlignment="1" applyProtection="1">
      <alignment horizontal="center"/>
      <protection hidden="1"/>
    </xf>
    <xf numFmtId="0" fontId="64" fillId="0" borderId="1" xfId="3" applyFont="1" applyBorder="1" applyAlignment="1" applyProtection="1">
      <alignment horizontal="center"/>
      <protection hidden="1"/>
    </xf>
    <xf numFmtId="0" fontId="64" fillId="0" borderId="14" xfId="3" applyFont="1" applyBorder="1" applyAlignment="1" applyProtection="1">
      <alignment horizontal="center"/>
      <protection hidden="1"/>
    </xf>
    <xf numFmtId="0" fontId="64" fillId="0" borderId="15" xfId="3" applyFont="1" applyBorder="1" applyAlignment="1" applyProtection="1">
      <alignment horizontal="center"/>
      <protection hidden="1"/>
    </xf>
    <xf numFmtId="0" fontId="64" fillId="0" borderId="0" xfId="3" applyFont="1" applyAlignment="1" applyProtection="1">
      <alignment horizontal="center"/>
      <protection hidden="1"/>
    </xf>
    <xf numFmtId="0" fontId="64" fillId="0" borderId="4" xfId="3" applyFont="1" applyBorder="1" applyAlignment="1" applyProtection="1">
      <alignment horizontal="center"/>
      <protection hidden="1"/>
    </xf>
    <xf numFmtId="0" fontId="64" fillId="0" borderId="13" xfId="3" applyFont="1" applyBorder="1" applyAlignment="1" applyProtection="1">
      <alignment horizontal="center" shrinkToFit="1"/>
      <protection hidden="1"/>
    </xf>
    <xf numFmtId="0" fontId="64" fillId="0" borderId="1" xfId="3" applyFont="1" applyBorder="1" applyAlignment="1" applyProtection="1">
      <alignment horizontal="center" shrinkToFit="1"/>
      <protection hidden="1"/>
    </xf>
    <xf numFmtId="0" fontId="64" fillId="0" borderId="14" xfId="3" applyFont="1" applyBorder="1" applyAlignment="1" applyProtection="1">
      <alignment horizontal="center" shrinkToFit="1"/>
      <protection hidden="1"/>
    </xf>
    <xf numFmtId="0" fontId="64" fillId="0" borderId="15" xfId="3" applyFont="1" applyBorder="1" applyAlignment="1" applyProtection="1">
      <alignment horizontal="center" shrinkToFit="1"/>
      <protection hidden="1"/>
    </xf>
    <xf numFmtId="0" fontId="64" fillId="0" borderId="0" xfId="3" applyFont="1" applyAlignment="1" applyProtection="1">
      <alignment horizontal="center" shrinkToFit="1"/>
      <protection hidden="1"/>
    </xf>
    <xf numFmtId="0" fontId="64" fillId="0" borderId="4" xfId="3" applyFont="1" applyBorder="1" applyAlignment="1" applyProtection="1">
      <alignment horizontal="center" shrinkToFit="1"/>
      <protection hidden="1"/>
    </xf>
    <xf numFmtId="0" fontId="89" fillId="0" borderId="13" xfId="3" applyFont="1" applyBorder="1" applyAlignment="1" applyProtection="1">
      <alignment horizontal="center" shrinkToFit="1"/>
      <protection hidden="1"/>
    </xf>
    <xf numFmtId="0" fontId="89" fillId="0" borderId="1" xfId="3" applyFont="1" applyBorder="1" applyAlignment="1" applyProtection="1">
      <alignment horizontal="center" shrinkToFit="1"/>
      <protection hidden="1"/>
    </xf>
    <xf numFmtId="0" fontId="89" fillId="0" borderId="14" xfId="3" applyFont="1" applyBorder="1" applyAlignment="1" applyProtection="1">
      <alignment horizontal="center" shrinkToFit="1"/>
      <protection hidden="1"/>
    </xf>
    <xf numFmtId="0" fontId="89" fillId="0" borderId="15" xfId="3" applyFont="1" applyBorder="1" applyAlignment="1" applyProtection="1">
      <alignment horizontal="center" shrinkToFit="1"/>
      <protection hidden="1"/>
    </xf>
    <xf numFmtId="0" fontId="89" fillId="0" borderId="0" xfId="3" applyFont="1" applyAlignment="1" applyProtection="1">
      <alignment horizontal="center" shrinkToFit="1"/>
      <protection hidden="1"/>
    </xf>
    <xf numFmtId="0" fontId="89" fillId="0" borderId="4" xfId="3" applyFont="1" applyBorder="1" applyAlignment="1" applyProtection="1">
      <alignment horizontal="center" shrinkToFit="1"/>
      <protection hidden="1"/>
    </xf>
    <xf numFmtId="0" fontId="73" fillId="0" borderId="0" xfId="3" applyAlignment="1" applyProtection="1">
      <alignment horizontal="center" vertical="center"/>
      <protection hidden="1"/>
    </xf>
    <xf numFmtId="0" fontId="73" fillId="0" borderId="3" xfId="3" applyBorder="1" applyAlignment="1" applyProtection="1">
      <alignment horizontal="center" vertical="center"/>
      <protection hidden="1"/>
    </xf>
    <xf numFmtId="0" fontId="64" fillId="0" borderId="0" xfId="3" applyFont="1" applyAlignment="1" applyProtection="1">
      <alignment horizontal="center" vertical="center"/>
      <protection hidden="1"/>
    </xf>
    <xf numFmtId="0" fontId="96" fillId="0" borderId="1" xfId="3" applyFont="1" applyBorder="1" applyAlignment="1" applyProtection="1">
      <alignment horizontal="center" vertical="center" shrinkToFit="1"/>
      <protection hidden="1"/>
    </xf>
    <xf numFmtId="0" fontId="96" fillId="0" borderId="14" xfId="3" applyFont="1" applyBorder="1" applyAlignment="1" applyProtection="1">
      <alignment horizontal="center" vertical="center" shrinkToFit="1"/>
      <protection hidden="1"/>
    </xf>
    <xf numFmtId="0" fontId="96" fillId="0" borderId="0" xfId="3" applyFont="1" applyAlignment="1" applyProtection="1">
      <alignment horizontal="center" vertical="center" shrinkToFit="1"/>
      <protection hidden="1"/>
    </xf>
    <xf numFmtId="0" fontId="96" fillId="0" borderId="4" xfId="3" applyFont="1" applyBorder="1" applyAlignment="1" applyProtection="1">
      <alignment horizontal="center" vertical="center" shrinkToFit="1"/>
      <protection hidden="1"/>
    </xf>
    <xf numFmtId="0" fontId="95" fillId="0" borderId="3" xfId="3" applyFont="1" applyBorder="1" applyAlignment="1" applyProtection="1">
      <alignment horizontal="center" vertical="center"/>
      <protection hidden="1"/>
    </xf>
    <xf numFmtId="0" fontId="101" fillId="0" borderId="0" xfId="3" applyFont="1" applyAlignment="1" applyProtection="1">
      <alignment horizontal="center" vertical="center"/>
      <protection hidden="1"/>
    </xf>
    <xf numFmtId="0" fontId="101" fillId="0" borderId="3" xfId="3" applyFont="1" applyBorder="1" applyAlignment="1" applyProtection="1">
      <alignment horizontal="center" vertical="center"/>
      <protection hidden="1"/>
    </xf>
    <xf numFmtId="0" fontId="73" fillId="0" borderId="0" xfId="3" applyProtection="1">
      <alignment vertical="center"/>
      <protection hidden="1"/>
    </xf>
    <xf numFmtId="0" fontId="73" fillId="0" borderId="3" xfId="3" applyBorder="1" applyProtection="1">
      <alignment vertical="center"/>
      <protection hidden="1"/>
    </xf>
    <xf numFmtId="0" fontId="101" fillId="0" borderId="0" xfId="3" applyFont="1" applyAlignment="1" applyProtection="1">
      <alignment horizontal="center" vertical="center" wrapText="1"/>
      <protection locked="0"/>
    </xf>
    <xf numFmtId="0" fontId="101" fillId="0" borderId="0" xfId="3" applyFont="1" applyAlignment="1" applyProtection="1">
      <alignment horizontal="center" vertical="center"/>
      <protection locked="0"/>
    </xf>
    <xf numFmtId="0" fontId="101" fillId="0" borderId="3" xfId="3" applyFont="1" applyBorder="1" applyAlignment="1" applyProtection="1">
      <alignment horizontal="center" vertical="center"/>
      <protection locked="0"/>
    </xf>
    <xf numFmtId="0" fontId="99" fillId="0" borderId="0" xfId="3" applyFont="1" applyAlignment="1" applyProtection="1">
      <alignment horizontal="left" vertical="center" shrinkToFit="1"/>
      <protection hidden="1"/>
    </xf>
    <xf numFmtId="0" fontId="95" fillId="0" borderId="0" xfId="3" applyFont="1" applyAlignment="1" applyProtection="1">
      <alignment horizontal="left" vertical="center"/>
      <protection hidden="1"/>
    </xf>
    <xf numFmtId="0" fontId="95" fillId="0" borderId="0" xfId="3" applyFont="1" applyAlignment="1" applyProtection="1">
      <alignment horizontal="left" vertical="center" shrinkToFit="1"/>
      <protection hidden="1"/>
    </xf>
    <xf numFmtId="0" fontId="95" fillId="0" borderId="4" xfId="3" applyFont="1" applyBorder="1" applyAlignment="1" applyProtection="1">
      <alignment horizontal="left" vertical="center" shrinkToFit="1"/>
      <protection hidden="1"/>
    </xf>
    <xf numFmtId="0" fontId="101" fillId="0" borderId="0" xfId="3" applyFont="1" applyAlignment="1" applyProtection="1">
      <alignment horizontal="center" vertical="center" shrinkToFit="1"/>
      <protection locked="0"/>
    </xf>
    <xf numFmtId="0" fontId="73" fillId="0" borderId="0" xfId="3" applyAlignment="1" applyProtection="1">
      <alignment horizontal="left" vertical="center" wrapText="1" shrinkToFit="1"/>
      <protection locked="0"/>
    </xf>
    <xf numFmtId="0" fontId="73" fillId="0" borderId="3" xfId="3" applyBorder="1" applyAlignment="1" applyProtection="1">
      <alignment horizontal="left" vertical="center" wrapText="1" shrinkToFit="1"/>
      <protection locked="0"/>
    </xf>
    <xf numFmtId="0" fontId="64" fillId="0" borderId="0" xfId="3" applyFont="1" applyAlignment="1" applyProtection="1">
      <alignment horizontal="left" vertical="center" wrapText="1"/>
      <protection hidden="1"/>
    </xf>
    <xf numFmtId="0" fontId="99" fillId="0" borderId="0" xfId="3" applyFont="1" applyAlignment="1" applyProtection="1">
      <alignment horizontal="left" vertical="center" wrapText="1"/>
      <protection hidden="1"/>
    </xf>
    <xf numFmtId="0" fontId="95" fillId="0" borderId="0" xfId="3" applyFont="1" applyAlignment="1" applyProtection="1">
      <alignment horizontal="center" vertical="center"/>
      <protection hidden="1"/>
    </xf>
    <xf numFmtId="0" fontId="97" fillId="0" borderId="13" xfId="3" applyFont="1" applyBorder="1" applyAlignment="1" applyProtection="1">
      <alignment horizontal="center" vertical="center" wrapText="1" shrinkToFit="1"/>
      <protection locked="0"/>
    </xf>
    <xf numFmtId="0" fontId="97" fillId="0" borderId="1" xfId="3" applyFont="1" applyBorder="1" applyAlignment="1" applyProtection="1">
      <alignment horizontal="center" vertical="center" shrinkToFit="1"/>
      <protection locked="0"/>
    </xf>
    <xf numFmtId="0" fontId="97" fillId="0" borderId="14" xfId="3" applyFont="1" applyBorder="1" applyAlignment="1" applyProtection="1">
      <alignment horizontal="center" vertical="center" shrinkToFit="1"/>
      <protection locked="0"/>
    </xf>
    <xf numFmtId="0" fontId="97" fillId="0" borderId="15" xfId="3" applyFont="1" applyBorder="1" applyAlignment="1" applyProtection="1">
      <alignment horizontal="center" vertical="center" shrinkToFit="1"/>
      <protection locked="0"/>
    </xf>
    <xf numFmtId="0" fontId="97" fillId="0" borderId="0" xfId="3" applyFont="1" applyAlignment="1" applyProtection="1">
      <alignment horizontal="center" vertical="center" shrinkToFit="1"/>
      <protection locked="0"/>
    </xf>
    <xf numFmtId="0" fontId="97" fillId="0" borderId="4" xfId="3" applyFont="1" applyBorder="1" applyAlignment="1" applyProtection="1">
      <alignment horizontal="center" vertical="center" shrinkToFit="1"/>
      <protection locked="0"/>
    </xf>
    <xf numFmtId="0" fontId="97" fillId="0" borderId="2" xfId="3" applyFont="1" applyBorder="1" applyAlignment="1" applyProtection="1">
      <alignment horizontal="center" vertical="center" shrinkToFit="1"/>
      <protection locked="0"/>
    </xf>
    <xf numFmtId="0" fontId="97" fillId="0" borderId="3" xfId="3" applyFont="1" applyBorder="1" applyAlignment="1" applyProtection="1">
      <alignment horizontal="center" vertical="center" shrinkToFit="1"/>
      <protection locked="0"/>
    </xf>
    <xf numFmtId="0" fontId="97" fillId="0" borderId="6" xfId="3" applyFont="1" applyBorder="1" applyAlignment="1" applyProtection="1">
      <alignment horizontal="center" vertical="center" shrinkToFit="1"/>
      <protection locked="0"/>
    </xf>
    <xf numFmtId="0" fontId="101" fillId="0" borderId="0" xfId="3" applyFont="1" applyAlignment="1" applyProtection="1">
      <alignment horizontal="center" vertical="center" wrapText="1" shrinkToFit="1"/>
      <protection hidden="1"/>
    </xf>
    <xf numFmtId="0" fontId="101" fillId="0" borderId="3" xfId="3" applyFont="1" applyBorder="1" applyAlignment="1" applyProtection="1">
      <alignment horizontal="center" vertical="center" wrapText="1" shrinkToFit="1"/>
      <protection hidden="1"/>
    </xf>
    <xf numFmtId="0" fontId="123" fillId="0" borderId="0" xfId="3" applyFont="1" applyAlignment="1" applyProtection="1">
      <alignment horizontal="left" vertical="center" shrinkToFit="1"/>
      <protection locked="0"/>
    </xf>
    <xf numFmtId="49" fontId="123" fillId="0" borderId="0" xfId="3" applyNumberFormat="1" applyFont="1" applyAlignment="1" applyProtection="1">
      <alignment horizontal="left" vertical="center"/>
      <protection locked="0"/>
    </xf>
    <xf numFmtId="0" fontId="123" fillId="0" borderId="3" xfId="3" applyFont="1" applyBorder="1" applyAlignment="1" applyProtection="1">
      <alignment horizontal="left" vertical="center" shrinkToFit="1"/>
      <protection locked="0"/>
    </xf>
    <xf numFmtId="31" fontId="123" fillId="0" borderId="3" xfId="3" applyNumberFormat="1" applyFont="1" applyBorder="1" applyAlignment="1" applyProtection="1">
      <alignment horizontal="left" vertical="center"/>
      <protection locked="0"/>
    </xf>
    <xf numFmtId="0" fontId="64" fillId="0" borderId="0" xfId="3" applyFont="1" applyAlignment="1" applyProtection="1">
      <alignment horizontal="distributed" vertical="center"/>
      <protection hidden="1"/>
    </xf>
    <xf numFmtId="0" fontId="99" fillId="0" borderId="0" xfId="3" applyFont="1" applyAlignment="1" applyProtection="1">
      <alignment horizontal="center"/>
      <protection hidden="1"/>
    </xf>
    <xf numFmtId="0" fontId="97" fillId="0" borderId="0" xfId="3" applyFont="1" applyAlignment="1" applyProtection="1">
      <alignment horizontal="center" vertical="center" shrinkToFit="1"/>
      <protection hidden="1"/>
    </xf>
    <xf numFmtId="0" fontId="98" fillId="0" borderId="0" xfId="3" applyFont="1" applyAlignment="1" applyProtection="1">
      <alignment horizontal="center" vertical="center"/>
      <protection hidden="1"/>
    </xf>
    <xf numFmtId="180" fontId="126" fillId="0" borderId="0" xfId="4" applyNumberFormat="1" applyFont="1" applyAlignment="1" applyProtection="1">
      <alignment horizontal="center" vertical="center" wrapText="1" shrinkToFit="1"/>
      <protection locked="0"/>
    </xf>
    <xf numFmtId="180" fontId="126" fillId="0" borderId="3" xfId="4" applyNumberFormat="1" applyFont="1" applyBorder="1" applyAlignment="1" applyProtection="1">
      <alignment horizontal="center" vertical="center" wrapText="1" shrinkToFit="1"/>
      <protection locked="0"/>
    </xf>
    <xf numFmtId="0" fontId="124" fillId="0" borderId="0" xfId="4" applyFont="1" applyAlignment="1" applyProtection="1">
      <alignment horizontal="center" vertical="center" shrinkToFit="1"/>
      <protection hidden="1"/>
    </xf>
    <xf numFmtId="0" fontId="125" fillId="0" borderId="0" xfId="4" applyFont="1" applyAlignment="1" applyProtection="1">
      <alignment horizontal="left" vertical="center" shrinkToFit="1"/>
      <protection hidden="1"/>
    </xf>
    <xf numFmtId="0" fontId="125" fillId="0" borderId="4" xfId="4" applyFont="1" applyBorder="1" applyAlignment="1" applyProtection="1">
      <alignment horizontal="left" vertical="center" shrinkToFit="1"/>
      <protection hidden="1"/>
    </xf>
    <xf numFmtId="0" fontId="137" fillId="0" borderId="0" xfId="4" applyFont="1" applyAlignment="1" applyProtection="1">
      <alignment horizontal="center" vertical="center" shrinkToFit="1"/>
      <protection locked="0"/>
    </xf>
    <xf numFmtId="0" fontId="137" fillId="0" borderId="3" xfId="4" applyFont="1" applyBorder="1" applyAlignment="1" applyProtection="1">
      <alignment horizontal="center" vertical="center" shrinkToFit="1"/>
      <protection locked="0"/>
    </xf>
    <xf numFmtId="0" fontId="126" fillId="0" borderId="1" xfId="4" applyFont="1" applyBorder="1" applyAlignment="1" applyProtection="1">
      <alignment horizontal="left" vertical="center" wrapText="1" shrinkToFit="1"/>
      <protection locked="0"/>
    </xf>
    <xf numFmtId="0" fontId="126" fillId="0" borderId="3" xfId="4" applyFont="1" applyBorder="1" applyAlignment="1" applyProtection="1">
      <alignment horizontal="left" vertical="center" wrapText="1" shrinkToFit="1"/>
      <protection locked="0"/>
    </xf>
    <xf numFmtId="0" fontId="138" fillId="0" borderId="0" xfId="4" applyFont="1" applyAlignment="1" applyProtection="1">
      <alignment horizontal="center" vertical="center" wrapText="1" shrinkToFit="1"/>
      <protection locked="0"/>
    </xf>
    <xf numFmtId="0" fontId="138" fillId="0" borderId="3" xfId="4" applyFont="1" applyBorder="1" applyAlignment="1" applyProtection="1">
      <alignment horizontal="center" vertical="center" wrapText="1" shrinkToFit="1"/>
      <protection locked="0"/>
    </xf>
    <xf numFmtId="0" fontId="124" fillId="0" borderId="0" xfId="4" applyFont="1" applyAlignment="1" applyProtection="1">
      <alignment horizontal="left" vertical="center" shrinkToFit="1"/>
      <protection hidden="1"/>
    </xf>
    <xf numFmtId="0" fontId="124" fillId="0" borderId="0" xfId="4" applyFont="1" applyAlignment="1" applyProtection="1">
      <alignment horizontal="right" vertical="center" shrinkToFit="1"/>
      <protection hidden="1"/>
    </xf>
    <xf numFmtId="0" fontId="272" fillId="0" borderId="0" xfId="4" applyFont="1" applyAlignment="1" applyProtection="1">
      <alignment horizontal="left" vertical="center" wrapText="1"/>
      <protection locked="0"/>
    </xf>
    <xf numFmtId="0" fontId="273" fillId="0" borderId="0" xfId="4" applyFont="1" applyAlignment="1" applyProtection="1">
      <alignment horizontal="left" vertical="center" wrapText="1"/>
      <protection locked="0"/>
    </xf>
    <xf numFmtId="3" fontId="124" fillId="0" borderId="0" xfId="4" applyNumberFormat="1" applyFont="1" applyAlignment="1" applyProtection="1">
      <alignment horizontal="center" vertical="center" shrinkToFit="1"/>
      <protection hidden="1"/>
    </xf>
    <xf numFmtId="180" fontId="137" fillId="0" borderId="0" xfId="4" applyNumberFormat="1" applyFont="1" applyAlignment="1" applyProtection="1">
      <alignment horizontal="center" vertical="center" shrinkToFit="1"/>
      <protection hidden="1"/>
    </xf>
    <xf numFmtId="180" fontId="137" fillId="0" borderId="3" xfId="4" applyNumberFormat="1" applyFont="1" applyBorder="1" applyAlignment="1" applyProtection="1">
      <alignment horizontal="center" vertical="center" shrinkToFit="1"/>
      <protection hidden="1"/>
    </xf>
    <xf numFmtId="180" fontId="138" fillId="0" borderId="0" xfId="4" applyNumberFormat="1" applyFont="1" applyAlignment="1" applyProtection="1">
      <alignment horizontal="center" vertical="center" wrapText="1" shrinkToFit="1"/>
      <protection hidden="1"/>
    </xf>
    <xf numFmtId="180" fontId="138" fillId="0" borderId="3" xfId="4" applyNumberFormat="1" applyFont="1" applyBorder="1" applyAlignment="1" applyProtection="1">
      <alignment horizontal="center" vertical="center" wrapText="1" shrinkToFit="1"/>
      <protection hidden="1"/>
    </xf>
    <xf numFmtId="0" fontId="137" fillId="0" borderId="0" xfId="4" applyFont="1" applyAlignment="1" applyProtection="1">
      <alignment horizontal="center" vertical="center" shrinkToFit="1"/>
      <protection hidden="1"/>
    </xf>
    <xf numFmtId="0" fontId="137" fillId="0" borderId="3" xfId="4" applyFont="1" applyBorder="1" applyAlignment="1" applyProtection="1">
      <alignment horizontal="center" vertical="center" shrinkToFit="1"/>
      <protection hidden="1"/>
    </xf>
    <xf numFmtId="0" fontId="124" fillId="0" borderId="0" xfId="4" applyFont="1" applyAlignment="1" applyProtection="1">
      <alignment horizontal="center"/>
      <protection hidden="1"/>
    </xf>
    <xf numFmtId="0" fontId="125" fillId="0" borderId="3" xfId="4" applyFont="1" applyBorder="1" applyAlignment="1" applyProtection="1">
      <alignment horizontal="center" vertical="center"/>
      <protection hidden="1"/>
    </xf>
    <xf numFmtId="0" fontId="125" fillId="0" borderId="0" xfId="4" applyFont="1" applyAlignment="1" applyProtection="1">
      <alignment horizontal="center" vertical="center"/>
      <protection hidden="1"/>
    </xf>
    <xf numFmtId="0" fontId="137" fillId="0" borderId="0" xfId="4" applyFont="1" applyAlignment="1" applyProtection="1">
      <alignment vertical="center" shrinkToFit="1"/>
      <protection hidden="1"/>
    </xf>
    <xf numFmtId="0" fontId="137" fillId="0" borderId="3" xfId="4" applyFont="1" applyBorder="1" applyAlignment="1" applyProtection="1">
      <alignment vertical="center" shrinkToFit="1"/>
      <protection hidden="1"/>
    </xf>
    <xf numFmtId="0" fontId="137" fillId="0" borderId="0" xfId="4" applyFont="1" applyAlignment="1" applyProtection="1">
      <alignment horizontal="left" vertical="center" shrinkToFit="1"/>
      <protection locked="0"/>
    </xf>
    <xf numFmtId="0" fontId="137" fillId="0" borderId="3" xfId="4" applyFont="1" applyBorder="1" applyAlignment="1" applyProtection="1">
      <alignment horizontal="left" vertical="center" shrinkToFit="1"/>
      <protection locked="0"/>
    </xf>
    <xf numFmtId="0" fontId="124" fillId="0" borderId="0" xfId="4" applyFont="1" applyAlignment="1" applyProtection="1">
      <alignment horizontal="center" shrinkToFit="1"/>
      <protection locked="0"/>
    </xf>
    <xf numFmtId="0" fontId="137" fillId="0" borderId="33" xfId="4" applyFont="1" applyBorder="1" applyAlignment="1" applyProtection="1">
      <alignment horizontal="center" vertical="center" shrinkToFit="1"/>
      <protection locked="0"/>
    </xf>
    <xf numFmtId="0" fontId="137" fillId="0" borderId="16" xfId="4" applyFont="1" applyBorder="1" applyAlignment="1" applyProtection="1">
      <alignment horizontal="center" vertical="center" shrinkToFit="1"/>
      <protection locked="0"/>
    </xf>
    <xf numFmtId="0" fontId="137" fillId="0" borderId="27" xfId="4" applyFont="1" applyBorder="1" applyAlignment="1" applyProtection="1">
      <alignment horizontal="center" vertical="center" shrinkToFit="1"/>
      <protection locked="0"/>
    </xf>
    <xf numFmtId="0" fontId="137" fillId="0" borderId="6" xfId="4" applyFont="1" applyBorder="1" applyAlignment="1" applyProtection="1">
      <alignment horizontal="center" vertical="center" shrinkToFit="1"/>
      <protection locked="0"/>
    </xf>
    <xf numFmtId="0" fontId="137" fillId="0" borderId="19" xfId="4" applyFont="1" applyBorder="1" applyAlignment="1" applyProtection="1">
      <alignment horizontal="left" vertical="center" shrinkToFit="1"/>
      <protection locked="0"/>
    </xf>
    <xf numFmtId="0" fontId="137" fillId="0" borderId="5" xfId="4" applyFont="1" applyBorder="1" applyAlignment="1" applyProtection="1">
      <alignment horizontal="left" vertical="center" shrinkToFit="1"/>
      <protection locked="0"/>
    </xf>
    <xf numFmtId="0" fontId="137" fillId="0" borderId="16" xfId="4" applyFont="1" applyBorder="1" applyAlignment="1" applyProtection="1">
      <alignment horizontal="left" vertical="center" shrinkToFit="1"/>
      <protection locked="0"/>
    </xf>
    <xf numFmtId="0" fontId="137" fillId="0" borderId="2" xfId="4" applyFont="1" applyBorder="1" applyAlignment="1" applyProtection="1">
      <alignment horizontal="left" vertical="center" shrinkToFit="1"/>
      <protection locked="0"/>
    </xf>
    <xf numFmtId="0" fontId="137" fillId="0" borderId="6" xfId="4" applyFont="1" applyBorder="1" applyAlignment="1" applyProtection="1">
      <alignment horizontal="left" vertical="center" shrinkToFit="1"/>
      <protection locked="0"/>
    </xf>
    <xf numFmtId="0" fontId="125" fillId="0" borderId="0" xfId="4" applyFont="1" applyAlignment="1" applyProtection="1">
      <alignment vertical="center" wrapText="1"/>
      <protection hidden="1"/>
    </xf>
    <xf numFmtId="0" fontId="124" fillId="0" borderId="0" xfId="4" applyFont="1" applyAlignment="1" applyProtection="1">
      <alignment horizontal="right"/>
      <protection hidden="1"/>
    </xf>
    <xf numFmtId="0" fontId="137" fillId="0" borderId="31" xfId="4" applyFont="1" applyBorder="1" applyAlignment="1" applyProtection="1">
      <alignment horizontal="center" vertical="center" shrinkToFit="1"/>
      <protection locked="0"/>
    </xf>
    <xf numFmtId="0" fontId="137" fillId="0" borderId="21" xfId="4" applyFont="1" applyBorder="1" applyAlignment="1" applyProtection="1">
      <alignment horizontal="center" vertical="center" shrinkToFit="1"/>
      <protection locked="0"/>
    </xf>
    <xf numFmtId="0" fontId="137" fillId="0" borderId="17" xfId="4" applyFont="1" applyBorder="1" applyAlignment="1" applyProtection="1">
      <alignment horizontal="left" vertical="center" shrinkToFit="1"/>
      <protection locked="0"/>
    </xf>
    <xf numFmtId="0" fontId="137" fillId="0" borderId="18" xfId="4" applyFont="1" applyBorder="1" applyAlignment="1" applyProtection="1">
      <alignment horizontal="left" vertical="center" shrinkToFit="1"/>
      <protection locked="0"/>
    </xf>
    <xf numFmtId="0" fontId="137" fillId="0" borderId="21" xfId="4" applyFont="1" applyBorder="1" applyAlignment="1" applyProtection="1">
      <alignment horizontal="left" vertical="center" shrinkToFit="1"/>
      <protection locked="0"/>
    </xf>
    <xf numFmtId="0" fontId="137" fillId="0" borderId="19" xfId="4" applyFont="1" applyBorder="1" applyAlignment="1" applyProtection="1">
      <alignment horizontal="center" vertical="center" shrinkToFit="1"/>
      <protection locked="0"/>
    </xf>
    <xf numFmtId="0" fontId="137" fillId="0" borderId="32" xfId="4" applyFont="1" applyBorder="1" applyAlignment="1" applyProtection="1">
      <alignment horizontal="center" vertical="center" shrinkToFit="1"/>
      <protection locked="0"/>
    </xf>
    <xf numFmtId="0" fontId="137" fillId="0" borderId="2" xfId="4" applyFont="1" applyBorder="1" applyAlignment="1" applyProtection="1">
      <alignment horizontal="center" vertical="center" shrinkToFit="1"/>
      <protection locked="0"/>
    </xf>
    <xf numFmtId="0" fontId="137" fillId="0" borderId="26" xfId="4" applyFont="1" applyBorder="1" applyAlignment="1" applyProtection="1">
      <alignment horizontal="center" vertical="center" shrinkToFit="1"/>
      <protection locked="0"/>
    </xf>
    <xf numFmtId="0" fontId="137" fillId="0" borderId="13" xfId="4" applyFont="1" applyBorder="1" applyAlignment="1" applyProtection="1">
      <alignment horizontal="left" vertical="center" shrinkToFit="1"/>
      <protection locked="0"/>
    </xf>
    <xf numFmtId="0" fontId="137" fillId="0" borderId="1" xfId="4" applyFont="1" applyBorder="1" applyAlignment="1" applyProtection="1">
      <alignment horizontal="left" vertical="center" shrinkToFit="1"/>
      <protection locked="0"/>
    </xf>
    <xf numFmtId="0" fontId="137" fillId="0" borderId="14" xfId="4" applyFont="1" applyBorder="1" applyAlignment="1" applyProtection="1">
      <alignment horizontal="left" vertical="center" shrinkToFit="1"/>
      <protection locked="0"/>
    </xf>
    <xf numFmtId="0" fontId="137" fillId="0" borderId="17" xfId="4" applyFont="1" applyBorder="1" applyAlignment="1" applyProtection="1">
      <alignment horizontal="center" vertical="center" shrinkToFit="1"/>
      <protection locked="0"/>
    </xf>
    <xf numFmtId="0" fontId="137" fillId="0" borderId="30" xfId="4" applyFont="1" applyBorder="1" applyAlignment="1" applyProtection="1">
      <alignment horizontal="center" vertical="center" shrinkToFit="1"/>
      <protection locked="0"/>
    </xf>
    <xf numFmtId="0" fontId="137" fillId="0" borderId="13" xfId="4" applyFont="1" applyBorder="1" applyAlignment="1" applyProtection="1">
      <alignment horizontal="center" vertical="center" shrinkToFit="1"/>
      <protection locked="0"/>
    </xf>
    <xf numFmtId="0" fontId="137" fillId="0" borderId="28" xfId="4" applyFont="1" applyBorder="1" applyAlignment="1" applyProtection="1">
      <alignment horizontal="center" vertical="center" shrinkToFit="1"/>
      <protection locked="0"/>
    </xf>
    <xf numFmtId="0" fontId="137" fillId="0" borderId="29" xfId="4" applyFont="1" applyBorder="1" applyAlignment="1" applyProtection="1">
      <alignment horizontal="center" vertical="center" shrinkToFit="1"/>
      <protection locked="0"/>
    </xf>
    <xf numFmtId="0" fontId="137" fillId="0" borderId="14" xfId="4" applyFont="1" applyBorder="1" applyAlignment="1" applyProtection="1">
      <alignment horizontal="center" vertical="center" shrinkToFit="1"/>
      <protection locked="0"/>
    </xf>
    <xf numFmtId="0" fontId="124" fillId="0" borderId="0" xfId="4" applyFont="1" applyAlignment="1" applyProtection="1">
      <alignment horizontal="center" vertical="center"/>
      <protection hidden="1"/>
    </xf>
    <xf numFmtId="0" fontId="124" fillId="0" borderId="4" xfId="4" applyFont="1" applyBorder="1" applyAlignment="1" applyProtection="1">
      <alignment horizontal="center" vertical="center"/>
      <protection hidden="1"/>
    </xf>
    <xf numFmtId="0" fontId="124" fillId="0" borderId="15" xfId="4" applyFont="1" applyBorder="1" applyAlignment="1" applyProtection="1">
      <alignment horizontal="center" vertical="center"/>
      <protection hidden="1"/>
    </xf>
    <xf numFmtId="0" fontId="124" fillId="0" borderId="25" xfId="4" applyFont="1" applyBorder="1" applyAlignment="1" applyProtection="1">
      <alignment horizontal="center" vertical="center"/>
      <protection hidden="1"/>
    </xf>
    <xf numFmtId="0" fontId="130" fillId="0" borderId="15" xfId="4" applyFont="1" applyBorder="1" applyAlignment="1" applyProtection="1">
      <alignment horizontal="center" vertical="center"/>
      <protection hidden="1"/>
    </xf>
    <xf numFmtId="0" fontId="130" fillId="0" borderId="0" xfId="4" applyFont="1" applyAlignment="1" applyProtection="1">
      <alignment horizontal="center" vertical="center"/>
      <protection hidden="1"/>
    </xf>
    <xf numFmtId="0" fontId="130" fillId="0" borderId="4" xfId="4" applyFont="1" applyBorder="1" applyAlignment="1" applyProtection="1">
      <alignment horizontal="center" vertical="center"/>
      <protection hidden="1"/>
    </xf>
    <xf numFmtId="0" fontId="125" fillId="0" borderId="2" xfId="4" applyFont="1" applyBorder="1" applyAlignment="1" applyProtection="1">
      <alignment horizontal="center" vertical="center"/>
      <protection hidden="1"/>
    </xf>
    <xf numFmtId="0" fontId="125" fillId="0" borderId="26" xfId="4" applyFont="1" applyBorder="1" applyAlignment="1" applyProtection="1">
      <alignment horizontal="center" vertical="center"/>
      <protection hidden="1"/>
    </xf>
    <xf numFmtId="0" fontId="125" fillId="0" borderId="27" xfId="4" applyFont="1" applyBorder="1" applyAlignment="1" applyProtection="1">
      <alignment horizontal="center" vertical="center"/>
      <protection hidden="1"/>
    </xf>
    <xf numFmtId="0" fontId="125" fillId="0" borderId="6" xfId="4" applyFont="1" applyBorder="1" applyAlignment="1" applyProtection="1">
      <alignment horizontal="center" vertical="center"/>
      <protection hidden="1"/>
    </xf>
    <xf numFmtId="0" fontId="130" fillId="0" borderId="2" xfId="4" applyFont="1" applyBorder="1" applyAlignment="1" applyProtection="1">
      <alignment horizontal="center" vertical="center"/>
      <protection hidden="1"/>
    </xf>
    <xf numFmtId="0" fontId="130" fillId="0" borderId="3" xfId="4" applyFont="1" applyBorder="1" applyAlignment="1" applyProtection="1">
      <alignment horizontal="center" vertical="center"/>
      <protection hidden="1"/>
    </xf>
    <xf numFmtId="0" fontId="130" fillId="0" borderId="6" xfId="4" applyFont="1" applyBorder="1" applyAlignment="1" applyProtection="1">
      <alignment horizontal="center" vertical="center"/>
      <protection hidden="1"/>
    </xf>
    <xf numFmtId="0" fontId="125" fillId="0" borderId="0" xfId="4" applyFont="1" applyAlignment="1" applyProtection="1">
      <alignment vertical="center" shrinkToFit="1"/>
      <protection hidden="1"/>
    </xf>
    <xf numFmtId="0" fontId="129" fillId="0" borderId="3" xfId="4" applyFont="1" applyBorder="1" applyAlignment="1" applyProtection="1">
      <alignment horizontal="center" vertical="center"/>
      <protection hidden="1"/>
    </xf>
    <xf numFmtId="0" fontId="125" fillId="0" borderId="3" xfId="4" applyFont="1" applyBorder="1" applyAlignment="1" applyProtection="1">
      <alignment horizontal="left" vertical="center"/>
      <protection hidden="1"/>
    </xf>
    <xf numFmtId="0" fontId="125" fillId="0" borderId="6" xfId="4" applyFont="1" applyBorder="1" applyAlignment="1" applyProtection="1">
      <alignment horizontal="left" vertical="center"/>
      <protection hidden="1"/>
    </xf>
    <xf numFmtId="0" fontId="124" fillId="0" borderId="13" xfId="4" applyFont="1" applyBorder="1" applyAlignment="1" applyProtection="1">
      <alignment horizontal="center" vertical="center"/>
      <protection hidden="1"/>
    </xf>
    <xf numFmtId="0" fontId="126" fillId="0" borderId="1" xfId="4" applyFont="1" applyBorder="1" applyAlignment="1" applyProtection="1">
      <alignment horizontal="center" vertical="center"/>
      <protection hidden="1"/>
    </xf>
    <xf numFmtId="0" fontId="126" fillId="0" borderId="14" xfId="4" applyFont="1" applyBorder="1" applyAlignment="1" applyProtection="1">
      <alignment horizontal="center" vertical="center"/>
      <protection hidden="1"/>
    </xf>
    <xf numFmtId="0" fontId="124" fillId="0" borderId="1" xfId="4" applyFont="1" applyBorder="1" applyAlignment="1" applyProtection="1">
      <alignment horizontal="center" vertical="center"/>
      <protection hidden="1"/>
    </xf>
    <xf numFmtId="0" fontId="124" fillId="0" borderId="14" xfId="4" applyFont="1" applyBorder="1" applyAlignment="1" applyProtection="1">
      <alignment horizontal="center" vertical="center"/>
      <protection hidden="1"/>
    </xf>
    <xf numFmtId="0" fontId="137" fillId="0" borderId="0" xfId="4" applyFont="1" applyAlignment="1" applyProtection="1">
      <alignment horizontal="left" vertical="center" shrinkToFit="1"/>
      <protection hidden="1"/>
    </xf>
    <xf numFmtId="0" fontId="137" fillId="0" borderId="3" xfId="4" applyFont="1" applyBorder="1" applyAlignment="1" applyProtection="1">
      <alignment horizontal="left" vertical="center" shrinkToFit="1"/>
      <protection hidden="1"/>
    </xf>
    <xf numFmtId="0" fontId="126" fillId="0" borderId="0" xfId="4" applyFont="1" applyAlignment="1" applyProtection="1">
      <alignment horizontal="left" vertical="top" shrinkToFit="1"/>
      <protection hidden="1"/>
    </xf>
    <xf numFmtId="3" fontId="101" fillId="0" borderId="0" xfId="3" applyNumberFormat="1" applyFont="1" applyAlignment="1" applyProtection="1">
      <alignment horizontal="center" vertical="center" shrinkToFit="1"/>
      <protection locked="0"/>
    </xf>
    <xf numFmtId="3" fontId="101" fillId="0" borderId="3" xfId="3" applyNumberFormat="1" applyFont="1" applyBorder="1" applyAlignment="1" applyProtection="1">
      <alignment horizontal="center" vertical="center" shrinkToFit="1"/>
      <protection locked="0"/>
    </xf>
    <xf numFmtId="0" fontId="89" fillId="0" borderId="0" xfId="3" applyFont="1" applyAlignment="1" applyProtection="1">
      <alignment horizontal="center" vertical="center" shrinkToFit="1"/>
      <protection locked="0"/>
    </xf>
    <xf numFmtId="0" fontId="89" fillId="0" borderId="0" xfId="3" applyFont="1" applyAlignment="1">
      <alignment horizontal="center" vertical="center" shrinkToFit="1"/>
    </xf>
    <xf numFmtId="0" fontId="89" fillId="0" borderId="0" xfId="3" applyFont="1" applyAlignment="1" applyProtection="1">
      <alignment horizontal="left" vertical="center"/>
      <protection locked="0"/>
    </xf>
    <xf numFmtId="182" fontId="101" fillId="0" borderId="0" xfId="3" applyNumberFormat="1" applyFont="1" applyAlignment="1" applyProtection="1">
      <alignment horizontal="center" vertical="center"/>
      <protection locked="0"/>
    </xf>
    <xf numFmtId="182" fontId="101" fillId="0" borderId="3" xfId="3" applyNumberFormat="1" applyFont="1" applyBorder="1" applyAlignment="1" applyProtection="1">
      <alignment horizontal="center" vertical="center"/>
      <protection locked="0"/>
    </xf>
    <xf numFmtId="177" fontId="101" fillId="0" borderId="0" xfId="3" applyNumberFormat="1" applyFont="1" applyAlignment="1" applyProtection="1">
      <alignment horizontal="center" vertical="center" shrinkToFit="1"/>
      <protection locked="0"/>
    </xf>
    <xf numFmtId="177" fontId="101" fillId="0" borderId="3" xfId="3" applyNumberFormat="1" applyFont="1" applyBorder="1" applyAlignment="1" applyProtection="1">
      <alignment horizontal="center" vertical="center" shrinkToFit="1"/>
      <protection locked="0"/>
    </xf>
    <xf numFmtId="0" fontId="73" fillId="0" borderId="0" xfId="3" applyAlignment="1" applyProtection="1">
      <alignment horizontal="center" vertical="center"/>
      <protection locked="0"/>
    </xf>
    <xf numFmtId="0" fontId="73" fillId="0" borderId="3" xfId="3" applyBorder="1" applyAlignment="1" applyProtection="1">
      <alignment horizontal="center" vertical="center"/>
      <protection locked="0"/>
    </xf>
    <xf numFmtId="0" fontId="95" fillId="0" borderId="0" xfId="3" applyFont="1" applyAlignment="1">
      <alignment horizontal="left" vertical="center" shrinkToFit="1"/>
    </xf>
    <xf numFmtId="0" fontId="95" fillId="0" borderId="4" xfId="3" applyFont="1" applyBorder="1" applyAlignment="1">
      <alignment horizontal="left" vertical="center" shrinkToFit="1"/>
    </xf>
    <xf numFmtId="0" fontId="101" fillId="0" borderId="1" xfId="3" applyFont="1" applyBorder="1" applyAlignment="1" applyProtection="1">
      <alignment horizontal="left" vertical="center" shrinkToFit="1"/>
      <protection locked="0"/>
    </xf>
    <xf numFmtId="0" fontId="101" fillId="0" borderId="3" xfId="3" applyFont="1" applyBorder="1" applyAlignment="1" applyProtection="1">
      <alignment horizontal="left" vertical="center" shrinkToFit="1"/>
      <protection locked="0"/>
    </xf>
    <xf numFmtId="0" fontId="103" fillId="0" borderId="0" xfId="3" applyFont="1" applyAlignment="1" applyProtection="1">
      <alignment horizontal="center" vertical="center" wrapText="1" shrinkToFit="1"/>
      <protection locked="0"/>
    </xf>
    <xf numFmtId="0" fontId="103" fillId="0" borderId="3" xfId="3" applyFont="1" applyBorder="1" applyAlignment="1" applyProtection="1">
      <alignment horizontal="center" vertical="center" wrapText="1" shrinkToFit="1"/>
      <protection locked="0"/>
    </xf>
    <xf numFmtId="0" fontId="95" fillId="0" borderId="3" xfId="3" applyFont="1" applyBorder="1" applyAlignment="1">
      <alignment horizontal="center" vertical="center"/>
    </xf>
    <xf numFmtId="0" fontId="95" fillId="0" borderId="0" xfId="3" applyFont="1" applyAlignment="1">
      <alignment horizontal="center" vertical="center"/>
    </xf>
    <xf numFmtId="3" fontId="100" fillId="0" borderId="0" xfId="3" applyNumberFormat="1" applyFont="1" applyAlignment="1" applyProtection="1">
      <alignment horizontal="center" vertical="center" wrapText="1" shrinkToFit="1"/>
      <protection locked="0"/>
    </xf>
    <xf numFmtId="3" fontId="100" fillId="0" borderId="3" xfId="3" applyNumberFormat="1" applyFont="1" applyBorder="1" applyAlignment="1" applyProtection="1">
      <alignment horizontal="center" vertical="center" wrapText="1" shrinkToFit="1"/>
      <protection locked="0"/>
    </xf>
    <xf numFmtId="0" fontId="94" fillId="0" borderId="0" xfId="3" applyFont="1" applyAlignment="1" applyProtection="1">
      <alignment horizontal="left" vertical="center" wrapText="1"/>
      <protection locked="0"/>
    </xf>
    <xf numFmtId="0" fontId="73" fillId="0" borderId="0" xfId="3" applyProtection="1">
      <alignment vertical="center"/>
      <protection locked="0"/>
    </xf>
    <xf numFmtId="0" fontId="73" fillId="0" borderId="3" xfId="3" applyBorder="1" applyProtection="1">
      <alignment vertical="center"/>
      <protection locked="0"/>
    </xf>
    <xf numFmtId="0" fontId="73" fillId="0" borderId="0" xfId="3" applyAlignment="1" applyProtection="1">
      <protection locked="0"/>
    </xf>
    <xf numFmtId="0" fontId="73" fillId="0" borderId="0" xfId="3" applyAlignment="1" applyProtection="1">
      <alignment horizontal="center"/>
      <protection locked="0"/>
    </xf>
    <xf numFmtId="0" fontId="64" fillId="0" borderId="0" xfId="3" applyFont="1" applyAlignment="1">
      <alignment horizontal="center"/>
    </xf>
    <xf numFmtId="0" fontId="111" fillId="0" borderId="0" xfId="3" applyFont="1" applyAlignment="1">
      <alignment horizontal="left" vertical="center" wrapText="1"/>
    </xf>
    <xf numFmtId="0" fontId="95" fillId="0" borderId="0" xfId="3" applyFont="1" applyAlignment="1">
      <alignment vertical="center" shrinkToFit="1"/>
    </xf>
    <xf numFmtId="0" fontId="110" fillId="0" borderId="3" xfId="3" applyFont="1" applyBorder="1" applyAlignment="1">
      <alignment horizontal="center" vertical="center"/>
    </xf>
    <xf numFmtId="0" fontId="95" fillId="0" borderId="0" xfId="3" applyFont="1" applyAlignment="1">
      <alignment vertical="center" wrapText="1"/>
    </xf>
    <xf numFmtId="0" fontId="64" fillId="0" borderId="0" xfId="3" applyFont="1" applyAlignment="1">
      <alignment horizontal="right"/>
    </xf>
    <xf numFmtId="0" fontId="86" fillId="0" borderId="0" xfId="3" applyFont="1" applyAlignment="1" applyProtection="1">
      <alignment horizontal="center" vertical="center" shrinkToFit="1"/>
      <protection locked="0"/>
    </xf>
    <xf numFmtId="0" fontId="86" fillId="0" borderId="3" xfId="3" applyFont="1" applyBorder="1" applyAlignment="1" applyProtection="1">
      <alignment horizontal="center" vertical="center" shrinkToFit="1"/>
      <protection locked="0"/>
    </xf>
    <xf numFmtId="0" fontId="64" fillId="0" borderId="0" xfId="3" applyFont="1" applyAlignment="1">
      <alignment horizontal="center" vertical="center" shrinkToFit="1"/>
    </xf>
    <xf numFmtId="0" fontId="64" fillId="0" borderId="0" xfId="3" applyFont="1" applyAlignment="1">
      <alignment horizontal="center" vertical="center"/>
    </xf>
    <xf numFmtId="0" fontId="109" fillId="0" borderId="0" xfId="3" applyFont="1" applyAlignment="1" applyProtection="1">
      <alignment horizontal="center" vertical="center"/>
      <protection locked="0"/>
    </xf>
    <xf numFmtId="0" fontId="126" fillId="0" borderId="0" xfId="4" applyFont="1" applyAlignment="1" applyProtection="1">
      <alignment horizontal="left" vertical="top"/>
      <protection locked="0"/>
    </xf>
    <xf numFmtId="0" fontId="124" fillId="0" borderId="0" xfId="4" applyFont="1" applyAlignment="1" applyProtection="1">
      <alignment vertical="center" shrinkToFit="1"/>
      <protection hidden="1"/>
    </xf>
    <xf numFmtId="0" fontId="126" fillId="0" borderId="0" xfId="4" applyFont="1" applyAlignment="1" applyProtection="1">
      <alignment vertical="center" shrinkToFit="1"/>
      <protection hidden="1"/>
    </xf>
    <xf numFmtId="0" fontId="126" fillId="0" borderId="0" xfId="4" applyFont="1" applyAlignment="1" applyProtection="1">
      <alignment horizontal="center" vertical="top"/>
      <protection hidden="1"/>
    </xf>
    <xf numFmtId="0" fontId="134" fillId="0" borderId="0" xfId="4" applyFont="1" applyAlignment="1" applyProtection="1">
      <alignment horizontal="distributed" vertical="center"/>
      <protection hidden="1"/>
    </xf>
    <xf numFmtId="0" fontId="126" fillId="0" borderId="0" xfId="4" applyFont="1" applyAlignment="1" applyProtection="1">
      <alignment horizontal="distributed" vertical="center"/>
      <protection hidden="1"/>
    </xf>
    <xf numFmtId="0" fontId="137" fillId="0" borderId="0" xfId="4" applyFont="1" applyAlignment="1" applyProtection="1">
      <alignment horizontal="left" vertical="top" shrinkToFit="1"/>
      <protection locked="0"/>
    </xf>
    <xf numFmtId="0" fontId="137" fillId="0" borderId="22" xfId="4" applyFont="1" applyBorder="1" applyAlignment="1" applyProtection="1">
      <alignment horizontal="center" vertical="center" shrinkToFit="1"/>
      <protection locked="0"/>
    </xf>
    <xf numFmtId="0" fontId="137" fillId="0" borderId="23" xfId="4" applyFont="1" applyBorder="1" applyAlignment="1" applyProtection="1">
      <alignment horizontal="center" vertical="center" shrinkToFit="1"/>
      <protection locked="0"/>
    </xf>
    <xf numFmtId="0" fontId="137" fillId="0" borderId="22" xfId="4" applyFont="1" applyBorder="1" applyAlignment="1" applyProtection="1">
      <alignment horizontal="left" vertical="center" shrinkToFit="1"/>
      <protection hidden="1"/>
    </xf>
    <xf numFmtId="0" fontId="137" fillId="0" borderId="23" xfId="4" applyFont="1" applyBorder="1" applyAlignment="1" applyProtection="1">
      <alignment horizontal="left" vertical="center" shrinkToFit="1"/>
      <protection hidden="1"/>
    </xf>
    <xf numFmtId="0" fontId="137" fillId="0" borderId="22" xfId="4" applyFont="1" applyBorder="1" applyAlignment="1" applyProtection="1">
      <alignment horizontal="center" vertical="center" shrinkToFit="1"/>
      <protection hidden="1"/>
    </xf>
    <xf numFmtId="0" fontId="137" fillId="0" borderId="23" xfId="4" applyFont="1" applyBorder="1" applyAlignment="1" applyProtection="1">
      <alignment horizontal="center" vertical="center" shrinkToFit="1"/>
      <protection hidden="1"/>
    </xf>
    <xf numFmtId="49" fontId="137" fillId="0" borderId="22" xfId="4" applyNumberFormat="1" applyFont="1" applyBorder="1" applyAlignment="1" applyProtection="1">
      <alignment horizontal="center" vertical="center" shrinkToFit="1"/>
      <protection locked="0"/>
    </xf>
    <xf numFmtId="49" fontId="137" fillId="0" borderId="23" xfId="4" applyNumberFormat="1" applyFont="1" applyBorder="1" applyAlignment="1" applyProtection="1">
      <alignment horizontal="center" vertical="center" shrinkToFit="1"/>
      <protection locked="0"/>
    </xf>
    <xf numFmtId="0" fontId="101" fillId="0" borderId="0" xfId="4" applyFont="1" applyAlignment="1" applyProtection="1">
      <alignment horizontal="center" vertical="center" shrinkToFit="1"/>
      <protection locked="0"/>
    </xf>
    <xf numFmtId="0" fontId="101" fillId="0" borderId="3" xfId="4" applyFont="1" applyBorder="1" applyAlignment="1" applyProtection="1">
      <alignment horizontal="center" vertical="center" shrinkToFit="1"/>
      <protection locked="0"/>
    </xf>
    <xf numFmtId="0" fontId="101" fillId="0" borderId="0" xfId="4" applyFont="1" applyAlignment="1" applyProtection="1">
      <alignment horizontal="left" vertical="center" shrinkToFit="1"/>
      <protection locked="0"/>
    </xf>
    <xf numFmtId="0" fontId="101" fillId="0" borderId="3" xfId="4" applyFont="1" applyBorder="1" applyAlignment="1" applyProtection="1">
      <alignment horizontal="left" vertical="center" shrinkToFit="1"/>
      <protection locked="0"/>
    </xf>
    <xf numFmtId="49" fontId="101" fillId="0" borderId="0" xfId="4" applyNumberFormat="1" applyFont="1" applyAlignment="1" applyProtection="1">
      <alignment horizontal="center" vertical="center" shrinkToFit="1"/>
      <protection locked="0"/>
    </xf>
    <xf numFmtId="49" fontId="101" fillId="0" borderId="3" xfId="4" applyNumberFormat="1" applyFont="1" applyBorder="1" applyAlignment="1" applyProtection="1">
      <alignment horizontal="center" vertical="center" shrinkToFit="1"/>
      <protection locked="0"/>
    </xf>
    <xf numFmtId="0" fontId="128" fillId="0" borderId="0" xfId="4" applyFont="1" applyAlignment="1" applyProtection="1">
      <alignment horizontal="center" vertical="center"/>
      <protection locked="0"/>
    </xf>
    <xf numFmtId="0" fontId="128" fillId="0" borderId="24" xfId="4" applyFont="1" applyBorder="1" applyAlignment="1" applyProtection="1">
      <alignment horizontal="center" vertical="center"/>
      <protection locked="0"/>
    </xf>
    <xf numFmtId="0" fontId="163" fillId="0" borderId="0" xfId="4" applyFont="1" applyAlignment="1" applyProtection="1">
      <alignment horizontal="center" vertical="center"/>
      <protection locked="0"/>
    </xf>
    <xf numFmtId="0" fontId="135" fillId="0" borderId="15" xfId="4" applyFont="1" applyBorder="1" applyAlignment="1" applyProtection="1">
      <alignment horizontal="distributed" vertical="center" justifyLastLine="1"/>
      <protection hidden="1"/>
    </xf>
    <xf numFmtId="0" fontId="135" fillId="0" borderId="0" xfId="4" applyFont="1" applyAlignment="1" applyProtection="1">
      <alignment horizontal="distributed" vertical="center" justifyLastLine="1"/>
      <protection hidden="1"/>
    </xf>
    <xf numFmtId="0" fontId="135" fillId="0" borderId="0" xfId="4" applyFont="1" applyAlignment="1" applyProtection="1">
      <alignment vertical="center" shrinkToFit="1"/>
      <protection hidden="1"/>
    </xf>
    <xf numFmtId="0" fontId="135" fillId="0" borderId="4" xfId="4" applyFont="1" applyBorder="1" applyAlignment="1" applyProtection="1">
      <alignment vertical="center" shrinkToFit="1"/>
      <protection hidden="1"/>
    </xf>
    <xf numFmtId="0" fontId="125" fillId="0" borderId="15" xfId="4" applyFont="1" applyBorder="1" applyAlignment="1" applyProtection="1">
      <alignment horizontal="distributed" vertical="center" justifyLastLine="1"/>
      <protection hidden="1"/>
    </xf>
    <xf numFmtId="0" fontId="125" fillId="0" borderId="0" xfId="4" applyFont="1" applyAlignment="1" applyProtection="1">
      <alignment horizontal="distributed" vertical="center" justifyLastLine="1"/>
      <protection hidden="1"/>
    </xf>
    <xf numFmtId="0" fontId="125" fillId="0" borderId="4" xfId="4" applyFont="1" applyBorder="1" applyAlignment="1" applyProtection="1">
      <alignment vertical="center" wrapText="1"/>
      <protection hidden="1"/>
    </xf>
    <xf numFmtId="0" fontId="97" fillId="0" borderId="0" xfId="3" applyFont="1" applyAlignment="1" applyProtection="1">
      <alignment horizontal="center" vertical="center"/>
      <protection locked="0"/>
    </xf>
    <xf numFmtId="0" fontId="97" fillId="0" borderId="24" xfId="3" applyFont="1" applyBorder="1" applyAlignment="1" applyProtection="1">
      <alignment horizontal="center" vertical="center"/>
      <protection locked="0"/>
    </xf>
    <xf numFmtId="0" fontId="122" fillId="0" borderId="15" xfId="3" applyFont="1" applyBorder="1" applyAlignment="1">
      <alignment horizontal="distributed" vertical="center" justifyLastLine="1"/>
    </xf>
    <xf numFmtId="0" fontId="122" fillId="0" borderId="0" xfId="3" applyFont="1" applyAlignment="1">
      <alignment horizontal="distributed" vertical="center" justifyLastLine="1"/>
    </xf>
    <xf numFmtId="0" fontId="122" fillId="0" borderId="0" xfId="3" applyFont="1" applyAlignment="1">
      <alignment vertical="center" shrinkToFit="1"/>
    </xf>
    <xf numFmtId="0" fontId="122" fillId="0" borderId="4" xfId="3" applyFont="1" applyBorder="1" applyAlignment="1">
      <alignment vertical="center" shrinkToFit="1"/>
    </xf>
    <xf numFmtId="0" fontId="95" fillId="0" borderId="15" xfId="3" applyFont="1" applyBorder="1" applyAlignment="1">
      <alignment horizontal="distributed" vertical="center" justifyLastLine="1"/>
    </xf>
    <xf numFmtId="0" fontId="95" fillId="0" borderId="0" xfId="3" applyFont="1" applyAlignment="1">
      <alignment horizontal="distributed" vertical="center" justifyLastLine="1"/>
    </xf>
    <xf numFmtId="0" fontId="95" fillId="0" borderId="4" xfId="3" applyFont="1" applyBorder="1" applyAlignment="1">
      <alignment vertical="center" wrapText="1"/>
    </xf>
    <xf numFmtId="0" fontId="121" fillId="0" borderId="0" xfId="3" applyFont="1" applyAlignment="1">
      <alignment horizontal="distributed" vertical="center"/>
    </xf>
    <xf numFmtId="0" fontId="73" fillId="0" borderId="0" xfId="3" applyAlignment="1">
      <alignment horizontal="distributed" vertical="center"/>
    </xf>
    <xf numFmtId="0" fontId="100" fillId="0" borderId="0" xfId="3" applyFont="1" applyProtection="1">
      <alignment vertical="center"/>
      <protection locked="0"/>
    </xf>
    <xf numFmtId="0" fontId="73" fillId="0" borderId="22" xfId="3" applyBorder="1" applyProtection="1">
      <alignment vertical="center"/>
      <protection locked="0"/>
    </xf>
    <xf numFmtId="0" fontId="73" fillId="0" borderId="23" xfId="3" applyBorder="1" applyProtection="1">
      <alignment vertical="center"/>
      <protection locked="0"/>
    </xf>
    <xf numFmtId="0" fontId="73" fillId="0" borderId="22" xfId="3" applyBorder="1" applyAlignment="1" applyProtection="1">
      <alignment horizontal="center" vertical="center"/>
      <protection locked="0"/>
    </xf>
    <xf numFmtId="0" fontId="73" fillId="0" borderId="23" xfId="3" applyBorder="1" applyAlignment="1" applyProtection="1">
      <alignment horizontal="center" vertical="center"/>
      <protection locked="0"/>
    </xf>
    <xf numFmtId="0" fontId="120" fillId="0" borderId="0" xfId="3" applyFont="1" applyAlignment="1" applyProtection="1">
      <alignment horizontal="center" vertical="center"/>
      <protection locked="0"/>
    </xf>
    <xf numFmtId="0" fontId="120" fillId="0" borderId="3" xfId="3" applyFont="1" applyBorder="1" applyAlignment="1" applyProtection="1">
      <alignment horizontal="center" vertical="center"/>
      <protection locked="0"/>
    </xf>
    <xf numFmtId="0" fontId="120" fillId="0" borderId="0" xfId="3" applyFont="1" applyAlignment="1" applyProtection="1">
      <alignment horizontal="center" vertical="center" shrinkToFit="1"/>
      <protection locked="0"/>
    </xf>
    <xf numFmtId="0" fontId="120" fillId="0" borderId="3" xfId="3" applyFont="1" applyBorder="1" applyAlignment="1" applyProtection="1">
      <alignment horizontal="center" vertical="center" shrinkToFit="1"/>
      <protection locked="0"/>
    </xf>
    <xf numFmtId="0" fontId="64" fillId="0" borderId="0" xfId="3" applyFont="1" applyAlignment="1">
      <alignment vertical="center" shrinkToFit="1"/>
    </xf>
    <xf numFmtId="0" fontId="73" fillId="0" borderId="0" xfId="3" applyAlignment="1">
      <alignment vertical="center" shrinkToFit="1"/>
    </xf>
    <xf numFmtId="0" fontId="100" fillId="0" borderId="0" xfId="3" applyFont="1" applyAlignment="1" applyProtection="1">
      <alignment horizontal="center" vertical="center"/>
      <protection locked="0"/>
    </xf>
    <xf numFmtId="0" fontId="155" fillId="0" borderId="0" xfId="3" applyFont="1" applyAlignment="1" applyProtection="1">
      <alignment horizontal="center" vertical="center" shrinkToFit="1"/>
      <protection hidden="1"/>
    </xf>
    <xf numFmtId="0" fontId="155" fillId="0" borderId="3" xfId="3" applyFont="1" applyBorder="1" applyAlignment="1" applyProtection="1">
      <alignment horizontal="center" vertical="center" shrinkToFit="1"/>
      <protection hidden="1"/>
    </xf>
    <xf numFmtId="0" fontId="155" fillId="0" borderId="0" xfId="3" applyFont="1" applyAlignment="1" applyProtection="1">
      <alignment horizontal="center" vertical="center" shrinkToFit="1"/>
      <protection locked="0"/>
    </xf>
    <xf numFmtId="0" fontId="155" fillId="0" borderId="3" xfId="3" applyFont="1" applyBorder="1" applyAlignment="1" applyProtection="1">
      <alignment horizontal="center" vertical="center" shrinkToFit="1"/>
      <protection locked="0"/>
    </xf>
    <xf numFmtId="0" fontId="0" fillId="0" borderId="34"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64" fillId="0" borderId="0" xfId="3" applyFont="1" applyAlignment="1">
      <alignment horizontal="center" vertical="center" justifyLastLine="1"/>
    </xf>
    <xf numFmtId="0" fontId="95" fillId="0" borderId="0" xfId="3" applyFont="1" applyAlignment="1">
      <alignment horizontal="center" vertical="center" justifyLastLine="1"/>
    </xf>
    <xf numFmtId="0" fontId="102" fillId="0" borderId="0" xfId="0" applyFont="1" applyAlignment="1" applyProtection="1">
      <alignment horizontal="left" vertical="center" wrapText="1"/>
      <protection hidden="1"/>
    </xf>
    <xf numFmtId="0" fontId="0" fillId="0" borderId="0" xfId="0" applyAlignment="1" applyProtection="1">
      <alignment horizontal="center" vertical="top"/>
      <protection locked="0"/>
    </xf>
    <xf numFmtId="179" fontId="101" fillId="0" borderId="0" xfId="3" applyNumberFormat="1" applyFont="1" applyAlignment="1" applyProtection="1">
      <alignment horizontal="center" vertical="center" shrinkToFit="1"/>
      <protection locked="0"/>
    </xf>
    <xf numFmtId="179" fontId="101" fillId="0" borderId="3" xfId="3" applyNumberFormat="1" applyFont="1" applyBorder="1" applyAlignment="1" applyProtection="1">
      <alignment horizontal="center" vertical="center" shrinkToFit="1"/>
      <protection locked="0"/>
    </xf>
    <xf numFmtId="180" fontId="101" fillId="0" borderId="0" xfId="3" applyNumberFormat="1" applyFont="1" applyAlignment="1" applyProtection="1">
      <alignment horizontal="center" vertical="center" shrinkToFit="1"/>
      <protection locked="0"/>
    </xf>
    <xf numFmtId="180" fontId="101" fillId="0" borderId="3" xfId="3" applyNumberFormat="1" applyFont="1" applyBorder="1" applyAlignment="1" applyProtection="1">
      <alignment horizontal="center" vertical="center" shrinkToFit="1"/>
      <protection locked="0"/>
    </xf>
    <xf numFmtId="0" fontId="233" fillId="0" borderId="0" xfId="3" applyFont="1" applyAlignment="1" applyProtection="1">
      <alignment horizontal="center" vertical="center" shrinkToFit="1"/>
      <protection locked="0"/>
    </xf>
    <xf numFmtId="0" fontId="233" fillId="0" borderId="3" xfId="3" applyFont="1" applyBorder="1" applyAlignment="1" applyProtection="1">
      <alignment horizontal="center" vertical="center" shrinkToFit="1"/>
      <protection locked="0"/>
    </xf>
    <xf numFmtId="0" fontId="125" fillId="0" borderId="0" xfId="3" applyFont="1" applyAlignment="1" applyProtection="1">
      <alignment horizontal="left" vertical="center" shrinkToFit="1"/>
      <protection hidden="1"/>
    </xf>
    <xf numFmtId="0" fontId="95" fillId="0" borderId="0" xfId="3" applyFont="1" applyAlignment="1" applyProtection="1">
      <alignment horizontal="left" vertical="center" wrapText="1"/>
      <protection hidden="1"/>
    </xf>
    <xf numFmtId="0" fontId="102" fillId="0" borderId="0" xfId="3" applyFont="1" applyAlignment="1" applyProtection="1">
      <alignment vertical="center" shrinkToFit="1"/>
      <protection hidden="1"/>
    </xf>
    <xf numFmtId="0" fontId="73" fillId="0" borderId="0" xfId="3" applyAlignment="1" applyProtection="1">
      <alignment vertical="center" shrinkToFit="1"/>
      <protection hidden="1"/>
    </xf>
    <xf numFmtId="0" fontId="73" fillId="0" borderId="0" xfId="3" applyAlignment="1" applyProtection="1">
      <alignment horizontal="center" vertical="top"/>
      <protection locked="0"/>
    </xf>
    <xf numFmtId="0" fontId="151" fillId="0" borderId="0" xfId="3" applyFont="1" applyAlignment="1" applyProtection="1">
      <alignment horizontal="center" vertical="top"/>
      <protection locked="0"/>
    </xf>
    <xf numFmtId="0" fontId="233" fillId="0" borderId="0" xfId="3" applyFont="1" applyAlignment="1" applyProtection="1">
      <alignment horizontal="left" vertical="center" shrinkToFit="1"/>
      <protection locked="0"/>
    </xf>
    <xf numFmtId="0" fontId="233" fillId="0" borderId="36" xfId="3" applyFont="1" applyBorder="1" applyAlignment="1" applyProtection="1">
      <alignment horizontal="left" vertical="center" shrinkToFit="1"/>
      <protection locked="0"/>
    </xf>
    <xf numFmtId="0" fontId="161" fillId="0" borderId="0" xfId="3" applyFont="1" applyAlignment="1" applyProtection="1">
      <alignment horizontal="left" vertical="center" shrinkToFit="1"/>
      <protection hidden="1"/>
    </xf>
    <xf numFmtId="0" fontId="125" fillId="0" borderId="24" xfId="3" applyFont="1" applyBorder="1" applyAlignment="1" applyProtection="1">
      <alignment horizontal="center" vertical="center"/>
      <protection hidden="1"/>
    </xf>
    <xf numFmtId="0" fontId="125" fillId="0" borderId="0" xfId="3" applyFont="1" applyAlignment="1" applyProtection="1">
      <alignment horizontal="left" vertical="center" wrapText="1"/>
      <protection hidden="1"/>
    </xf>
    <xf numFmtId="0" fontId="232" fillId="0" borderId="15" xfId="3" applyFont="1" applyBorder="1" applyAlignment="1" applyProtection="1">
      <alignment horizontal="left" vertical="center" shrinkToFit="1"/>
      <protection hidden="1"/>
    </xf>
    <xf numFmtId="0" fontId="232" fillId="0" borderId="0" xfId="3" applyFont="1" applyAlignment="1" applyProtection="1">
      <alignment horizontal="left" vertical="center" shrinkToFit="1"/>
      <protection hidden="1"/>
    </xf>
    <xf numFmtId="0" fontId="223" fillId="0" borderId="0" xfId="3" applyFont="1" applyAlignment="1" applyProtection="1">
      <alignment horizontal="center" vertical="center" shrinkToFit="1"/>
      <protection locked="0"/>
    </xf>
    <xf numFmtId="0" fontId="224" fillId="0" borderId="24" xfId="3" applyFont="1" applyBorder="1" applyAlignment="1" applyProtection="1">
      <alignment horizontal="center" vertical="center" shrinkToFit="1"/>
      <protection locked="0"/>
    </xf>
    <xf numFmtId="0" fontId="233" fillId="0" borderId="24" xfId="3" applyFont="1" applyBorder="1" applyAlignment="1" applyProtection="1">
      <alignment horizontal="center" vertical="center" shrinkToFit="1"/>
      <protection locked="0"/>
    </xf>
    <xf numFmtId="0" fontId="124" fillId="0" borderId="0" xfId="3" applyFont="1" applyAlignment="1" applyProtection="1">
      <alignment horizontal="center"/>
      <protection hidden="1"/>
    </xf>
    <xf numFmtId="0" fontId="252" fillId="0" borderId="0" xfId="5" applyFont="1" applyAlignment="1" applyProtection="1">
      <alignment horizontal="right" vertical="center"/>
      <protection hidden="1"/>
    </xf>
    <xf numFmtId="0" fontId="253" fillId="0" borderId="3" xfId="5" applyFont="1" applyBorder="1" applyAlignment="1" applyProtection="1">
      <alignment horizontal="center" vertical="center" shrinkToFit="1"/>
      <protection hidden="1"/>
    </xf>
    <xf numFmtId="0" fontId="253" fillId="0" borderId="3" xfId="5" applyFont="1" applyBorder="1" applyAlignment="1" applyProtection="1">
      <alignment horizontal="center" vertical="center" shrinkToFit="1"/>
      <protection locked="0"/>
    </xf>
    <xf numFmtId="0" fontId="246" fillId="0" borderId="43" xfId="5" applyFont="1" applyBorder="1" applyAlignment="1" applyProtection="1">
      <alignment horizontal="left" vertical="center" shrinkToFit="1"/>
      <protection hidden="1"/>
    </xf>
    <xf numFmtId="0" fontId="248" fillId="0" borderId="37" xfId="5" applyFont="1" applyBorder="1" applyAlignment="1" applyProtection="1">
      <alignment horizontal="center" vertical="center" wrapText="1"/>
      <protection hidden="1"/>
    </xf>
    <xf numFmtId="0" fontId="248" fillId="0" borderId="40" xfId="5" applyFont="1" applyBorder="1" applyAlignment="1" applyProtection="1">
      <alignment horizontal="center" vertical="center" wrapText="1"/>
      <protection hidden="1"/>
    </xf>
    <xf numFmtId="0" fontId="248" fillId="0" borderId="38" xfId="5" applyFont="1" applyBorder="1" applyAlignment="1" applyProtection="1">
      <alignment horizontal="center" vertical="center" wrapText="1"/>
      <protection hidden="1"/>
    </xf>
    <xf numFmtId="0" fontId="248" fillId="0" borderId="42" xfId="5" applyFont="1" applyBorder="1" applyAlignment="1" applyProtection="1">
      <alignment horizontal="center" vertical="center" wrapText="1"/>
      <protection hidden="1"/>
    </xf>
    <xf numFmtId="0" fontId="248" fillId="0" borderId="39" xfId="5" applyFont="1" applyBorder="1" applyAlignment="1" applyProtection="1">
      <alignment horizontal="center" vertical="center" wrapText="1"/>
      <protection hidden="1"/>
    </xf>
    <xf numFmtId="0" fontId="247" fillId="0" borderId="42" xfId="5" applyFont="1" applyBorder="1" applyAlignment="1" applyProtection="1">
      <alignment horizontal="center" vertical="center" wrapText="1"/>
      <protection hidden="1"/>
    </xf>
    <xf numFmtId="0" fontId="247" fillId="0" borderId="39" xfId="5" applyFont="1" applyBorder="1" applyAlignment="1" applyProtection="1">
      <alignment horizontal="center" vertical="center" wrapText="1"/>
      <protection hidden="1"/>
    </xf>
    <xf numFmtId="0" fontId="246" fillId="0" borderId="0" xfId="5" applyFont="1" applyAlignment="1" applyProtection="1">
      <alignment horizontal="left" vertical="center" shrinkToFit="1"/>
      <protection hidden="1"/>
    </xf>
    <xf numFmtId="0" fontId="248" fillId="0" borderId="44" xfId="5" applyFont="1" applyBorder="1" applyAlignment="1" applyProtection="1">
      <alignment horizontal="center" vertical="center" wrapText="1"/>
      <protection hidden="1"/>
    </xf>
    <xf numFmtId="0" fontId="248" fillId="0" borderId="45" xfId="5" applyFont="1" applyBorder="1" applyAlignment="1" applyProtection="1">
      <alignment horizontal="center" vertical="center" wrapText="1"/>
      <protection hidden="1"/>
    </xf>
    <xf numFmtId="0" fontId="248" fillId="0" borderId="7" xfId="5" applyFont="1" applyBorder="1" applyAlignment="1" applyProtection="1">
      <alignment horizontal="center" vertical="center"/>
      <protection hidden="1"/>
    </xf>
    <xf numFmtId="0" fontId="94" fillId="0" borderId="3" xfId="6" applyFont="1" applyBorder="1" applyAlignment="1" applyProtection="1">
      <alignment horizontal="left" vertical="center" wrapText="1"/>
      <protection hidden="1"/>
    </xf>
    <xf numFmtId="0" fontId="96" fillId="0" borderId="15" xfId="6" applyFont="1" applyBorder="1" applyAlignment="1" applyProtection="1">
      <alignment horizontal="left" vertical="center" wrapText="1"/>
      <protection hidden="1"/>
    </xf>
    <xf numFmtId="0" fontId="96" fillId="0" borderId="0" xfId="6" applyFont="1" applyAlignment="1" applyProtection="1">
      <alignment horizontal="left" vertical="center" wrapText="1"/>
      <protection hidden="1"/>
    </xf>
    <xf numFmtId="0" fontId="96" fillId="0" borderId="4" xfId="6" applyFont="1" applyBorder="1" applyAlignment="1" applyProtection="1">
      <alignment horizontal="left" vertical="center" wrapText="1"/>
      <protection hidden="1"/>
    </xf>
    <xf numFmtId="0" fontId="89" fillId="0" borderId="15" xfId="6" applyFont="1" applyBorder="1" applyAlignment="1" applyProtection="1">
      <alignment horizontal="right" vertical="center" wrapText="1"/>
      <protection hidden="1"/>
    </xf>
    <xf numFmtId="0" fontId="89" fillId="0" borderId="0" xfId="6" applyFont="1" applyAlignment="1" applyProtection="1">
      <alignment horizontal="right" vertical="center"/>
      <protection hidden="1"/>
    </xf>
    <xf numFmtId="0" fontId="89" fillId="0" borderId="15" xfId="6" applyFont="1" applyBorder="1" applyAlignment="1" applyProtection="1">
      <alignment horizontal="right" vertical="center"/>
      <protection hidden="1"/>
    </xf>
    <xf numFmtId="0" fontId="89" fillId="0" borderId="3" xfId="6" applyFont="1" applyBorder="1" applyAlignment="1" applyProtection="1">
      <alignment horizontal="center" vertical="center" shrinkToFit="1"/>
      <protection locked="0"/>
    </xf>
    <xf numFmtId="0" fontId="89" fillId="0" borderId="0" xfId="6" applyFont="1" applyAlignment="1" applyProtection="1">
      <alignment horizontal="right" vertical="center" wrapText="1"/>
      <protection hidden="1"/>
    </xf>
    <xf numFmtId="0" fontId="94" fillId="0" borderId="0" xfId="6" applyFont="1" applyAlignment="1" applyProtection="1">
      <alignment horizontal="left" vertical="top" wrapText="1"/>
      <protection hidden="1"/>
    </xf>
    <xf numFmtId="0" fontId="89" fillId="0" borderId="0" xfId="6" applyFont="1" applyAlignment="1" applyProtection="1">
      <alignment horizontal="left" vertical="center"/>
      <protection hidden="1"/>
    </xf>
    <xf numFmtId="0" fontId="89" fillId="0" borderId="0" xfId="6" applyFont="1" applyAlignment="1" applyProtection="1">
      <alignment horizontal="left" vertical="top" wrapText="1"/>
      <protection locked="0"/>
    </xf>
    <xf numFmtId="0" fontId="94" fillId="0" borderId="0" xfId="6" applyFont="1" applyAlignment="1" applyProtection="1">
      <alignment horizontal="left" vertical="center" shrinkToFit="1"/>
      <protection hidden="1"/>
    </xf>
    <xf numFmtId="0" fontId="94" fillId="0" borderId="0" xfId="6" applyFont="1" applyAlignment="1" applyProtection="1">
      <alignment horizontal="center" vertical="center" shrinkToFit="1"/>
      <protection locked="0"/>
    </xf>
    <xf numFmtId="0" fontId="94" fillId="0" borderId="0" xfId="6" applyFont="1" applyAlignment="1" applyProtection="1">
      <alignment horizontal="center" vertical="center" shrinkToFit="1"/>
      <protection hidden="1"/>
    </xf>
    <xf numFmtId="0" fontId="94" fillId="0" borderId="0" xfId="6" applyFont="1" applyAlignment="1" applyProtection="1">
      <alignment horizontal="left" vertical="center"/>
      <protection hidden="1"/>
    </xf>
    <xf numFmtId="0" fontId="89" fillId="0" borderId="0" xfId="6" applyFont="1" applyAlignment="1" applyProtection="1">
      <alignment horizontal="right" vertical="center" shrinkToFit="1"/>
      <protection hidden="1"/>
    </xf>
    <xf numFmtId="0" fontId="89" fillId="0" borderId="3" xfId="6" applyFont="1" applyBorder="1" applyAlignment="1" applyProtection="1">
      <alignment horizontal="left" vertical="center" shrinkToFit="1"/>
      <protection locked="0"/>
    </xf>
    <xf numFmtId="0" fontId="89" fillId="0" borderId="0" xfId="6" applyFont="1" applyAlignment="1" applyProtection="1">
      <alignment horizontal="left" vertical="center" shrinkToFit="1"/>
      <protection locked="0"/>
    </xf>
    <xf numFmtId="0" fontId="89" fillId="0" borderId="0" xfId="6" applyFont="1" applyAlignment="1" applyProtection="1">
      <alignment horizontal="left"/>
      <protection hidden="1"/>
    </xf>
    <xf numFmtId="0" fontId="95" fillId="0" borderId="0" xfId="6" applyFont="1" applyAlignment="1" applyProtection="1">
      <alignment horizontal="center" vertical="center"/>
      <protection hidden="1"/>
    </xf>
    <xf numFmtId="0" fontId="89" fillId="0" borderId="0" xfId="6" applyFont="1" applyAlignment="1" applyProtection="1">
      <alignment horizontal="center" shrinkToFit="1"/>
      <protection hidden="1"/>
    </xf>
    <xf numFmtId="0" fontId="89" fillId="0" borderId="0" xfId="6" applyFont="1" applyAlignment="1" applyProtection="1">
      <alignment horizontal="center"/>
      <protection hidden="1"/>
    </xf>
    <xf numFmtId="0" fontId="102" fillId="0" borderId="0" xfId="6" applyFont="1" applyAlignment="1" applyProtection="1">
      <alignment horizontal="center" vertical="center"/>
      <protection hidden="1"/>
    </xf>
    <xf numFmtId="0" fontId="89" fillId="0" borderId="0" xfId="6" applyFont="1" applyAlignment="1" applyProtection="1">
      <alignment horizontal="center" vertical="center" shrinkToFit="1"/>
      <protection hidden="1"/>
    </xf>
    <xf numFmtId="0" fontId="226" fillId="0" borderId="0" xfId="6" applyFont="1" applyAlignment="1" applyProtection="1">
      <alignment horizontal="center" vertical="center" shrinkToFit="1"/>
      <protection hidden="1"/>
    </xf>
    <xf numFmtId="0" fontId="226" fillId="0" borderId="3" xfId="6" applyFont="1" applyBorder="1" applyAlignment="1" applyProtection="1">
      <alignment horizontal="center" vertical="center" shrinkToFit="1"/>
      <protection hidden="1"/>
    </xf>
    <xf numFmtId="0" fontId="89" fillId="0" borderId="3" xfId="6" applyFont="1" applyBorder="1" applyAlignment="1" applyProtection="1">
      <alignment horizontal="center" vertical="center" shrinkToFit="1"/>
      <protection hidden="1"/>
    </xf>
    <xf numFmtId="0" fontId="89" fillId="0" borderId="0" xfId="6" applyFont="1" applyAlignment="1" applyProtection="1">
      <alignment horizontal="center" vertical="center"/>
      <protection hidden="1"/>
    </xf>
    <xf numFmtId="0" fontId="94" fillId="0" borderId="0" xfId="6" applyFont="1" applyAlignment="1" applyProtection="1">
      <alignment horizontal="left" vertical="center" wrapText="1"/>
      <protection hidden="1"/>
    </xf>
    <xf numFmtId="0" fontId="89" fillId="0" borderId="0" xfId="6" applyFont="1" applyAlignment="1" applyProtection="1">
      <alignment horizontal="right"/>
      <protection hidden="1"/>
    </xf>
    <xf numFmtId="0" fontId="99" fillId="0" borderId="0" xfId="6" applyFont="1" applyAlignment="1" applyProtection="1">
      <alignment horizontal="left" vertical="center" shrinkToFit="1"/>
      <protection hidden="1"/>
    </xf>
    <xf numFmtId="0" fontId="89" fillId="0" borderId="15" xfId="6" applyFont="1" applyBorder="1" applyAlignment="1" applyProtection="1">
      <alignment horizontal="left" vertical="center"/>
      <protection hidden="1"/>
    </xf>
    <xf numFmtId="0" fontId="64" fillId="0" borderId="0" xfId="6" applyFont="1" applyAlignment="1" applyProtection="1">
      <alignment horizontal="center" vertical="center" shrinkToFit="1"/>
      <protection locked="0"/>
    </xf>
    <xf numFmtId="0" fontId="64" fillId="0" borderId="3" xfId="6" applyFont="1" applyBorder="1" applyAlignment="1" applyProtection="1">
      <alignment horizontal="center" vertical="center" shrinkToFit="1"/>
      <protection locked="0"/>
    </xf>
    <xf numFmtId="0" fontId="64" fillId="0" borderId="0" xfId="6" applyFont="1" applyAlignment="1" applyProtection="1">
      <alignment horizontal="right"/>
      <protection hidden="1"/>
    </xf>
    <xf numFmtId="0" fontId="95" fillId="0" borderId="0" xfId="6" applyFont="1" applyAlignment="1" applyProtection="1">
      <alignment horizontal="left" vertical="center" shrinkToFit="1"/>
      <protection hidden="1"/>
    </xf>
    <xf numFmtId="0" fontId="165" fillId="0" borderId="0" xfId="6" applyFont="1" applyAlignment="1" applyProtection="1">
      <alignment horizontal="center" vertical="center" shrinkToFit="1"/>
      <protection locked="0"/>
    </xf>
    <xf numFmtId="0" fontId="165" fillId="0" borderId="3" xfId="6" applyFont="1" applyBorder="1" applyAlignment="1" applyProtection="1">
      <alignment horizontal="center" vertical="center" shrinkToFit="1"/>
      <protection locked="0"/>
    </xf>
    <xf numFmtId="31" fontId="64" fillId="0" borderId="0" xfId="6" applyNumberFormat="1" applyFont="1" applyAlignment="1" applyProtection="1">
      <alignment horizontal="center" vertical="center" shrinkToFit="1"/>
      <protection locked="0"/>
    </xf>
    <xf numFmtId="31" fontId="165" fillId="0" borderId="0" xfId="6" applyNumberFormat="1" applyFont="1" applyAlignment="1" applyProtection="1">
      <alignment horizontal="center" vertical="center" shrinkToFit="1"/>
      <protection locked="0"/>
    </xf>
    <xf numFmtId="31" fontId="165" fillId="0" borderId="3" xfId="6" applyNumberFormat="1" applyFont="1" applyBorder="1" applyAlignment="1" applyProtection="1">
      <alignment horizontal="center" vertical="center" shrinkToFit="1"/>
      <protection locked="0"/>
    </xf>
    <xf numFmtId="0" fontId="226" fillId="0" borderId="0" xfId="6" applyFont="1" applyAlignment="1" applyProtection="1">
      <alignment horizontal="center" vertical="center" shrinkToFit="1"/>
      <protection locked="0"/>
    </xf>
    <xf numFmtId="0" fontId="226" fillId="0" borderId="3" xfId="6" applyFont="1" applyBorder="1" applyAlignment="1" applyProtection="1">
      <alignment horizontal="center" vertical="center" shrinkToFit="1"/>
      <protection locked="0"/>
    </xf>
    <xf numFmtId="0" fontId="96" fillId="0" borderId="0" xfId="6" applyFont="1" applyAlignment="1" applyProtection="1">
      <alignment horizontal="left" vertical="center" wrapText="1"/>
      <protection locked="0"/>
    </xf>
    <xf numFmtId="0" fontId="319" fillId="0" borderId="0" xfId="6" applyFont="1" applyAlignment="1" applyProtection="1">
      <alignment horizontal="left" vertical="center" wrapText="1"/>
      <protection locked="0"/>
    </xf>
    <xf numFmtId="0" fontId="319" fillId="0" borderId="3" xfId="6" applyFont="1" applyBorder="1" applyAlignment="1" applyProtection="1">
      <alignment horizontal="left" vertical="center" wrapText="1"/>
      <protection locked="0"/>
    </xf>
    <xf numFmtId="0" fontId="102" fillId="0" borderId="0" xfId="6" applyFont="1" applyAlignment="1" applyProtection="1">
      <alignment horizontal="center" vertical="center" shrinkToFit="1"/>
      <protection hidden="1"/>
    </xf>
    <xf numFmtId="0" fontId="94" fillId="0" borderId="15" xfId="6" applyFont="1" applyBorder="1" applyAlignment="1" applyProtection="1">
      <alignment horizontal="left" vertical="center" wrapText="1"/>
      <protection hidden="1"/>
    </xf>
    <xf numFmtId="0" fontId="94" fillId="0" borderId="4" xfId="6" applyFont="1" applyBorder="1" applyAlignment="1" applyProtection="1">
      <alignment horizontal="left" vertical="center" wrapText="1"/>
      <protection hidden="1"/>
    </xf>
    <xf numFmtId="0" fontId="64" fillId="0" borderId="0" xfId="6" applyFont="1" applyAlignment="1" applyProtection="1">
      <alignment horizontal="center" vertical="center"/>
      <protection hidden="1"/>
    </xf>
    <xf numFmtId="0" fontId="64" fillId="0" borderId="3" xfId="6" applyFont="1" applyBorder="1" applyAlignment="1" applyProtection="1">
      <alignment horizontal="center" vertical="center"/>
      <protection hidden="1"/>
    </xf>
    <xf numFmtId="0" fontId="64" fillId="0" borderId="0" xfId="6" applyFont="1" applyAlignment="1" applyProtection="1">
      <alignment horizontal="left" vertical="center"/>
      <protection hidden="1"/>
    </xf>
    <xf numFmtId="0" fontId="64" fillId="0" borderId="3" xfId="6" applyFont="1" applyBorder="1" applyAlignment="1" applyProtection="1">
      <alignment horizontal="left" vertical="center"/>
      <protection hidden="1"/>
    </xf>
    <xf numFmtId="0" fontId="64" fillId="0" borderId="0" xfId="6" applyFont="1" applyProtection="1">
      <alignment vertical="center"/>
      <protection hidden="1"/>
    </xf>
    <xf numFmtId="0" fontId="64" fillId="0" borderId="3" xfId="6" applyFont="1" applyBorder="1" applyProtection="1">
      <alignment vertical="center"/>
      <protection hidden="1"/>
    </xf>
    <xf numFmtId="0" fontId="64" fillId="0" borderId="4" xfId="6" applyFont="1" applyBorder="1" applyProtection="1">
      <alignment vertical="center"/>
      <protection hidden="1"/>
    </xf>
    <xf numFmtId="0" fontId="94" fillId="0" borderId="15" xfId="6" applyFont="1" applyBorder="1" applyAlignment="1" applyProtection="1">
      <alignment horizontal="left" vertical="top"/>
      <protection hidden="1"/>
    </xf>
    <xf numFmtId="0" fontId="94" fillId="0" borderId="0" xfId="6" applyFont="1" applyAlignment="1" applyProtection="1">
      <alignment horizontal="left" vertical="top"/>
      <protection hidden="1"/>
    </xf>
    <xf numFmtId="0" fontId="94" fillId="0" borderId="4" xfId="6" applyFont="1" applyBorder="1" applyAlignment="1" applyProtection="1">
      <alignment horizontal="left" vertical="top"/>
      <protection hidden="1"/>
    </xf>
    <xf numFmtId="0" fontId="227" fillId="0" borderId="0" xfId="6" applyFont="1" applyAlignment="1" applyProtection="1">
      <alignment horizontal="center" vertical="center" shrinkToFit="1"/>
      <protection locked="0"/>
    </xf>
    <xf numFmtId="0" fontId="227" fillId="0" borderId="3" xfId="6" applyFont="1" applyBorder="1" applyAlignment="1" applyProtection="1">
      <alignment horizontal="center" vertical="center" shrinkToFit="1"/>
      <protection locked="0"/>
    </xf>
    <xf numFmtId="0" fontId="64" fillId="0" borderId="0" xfId="6" applyFont="1" applyAlignment="1" applyProtection="1">
      <alignment horizontal="left" shrinkToFit="1"/>
      <protection hidden="1"/>
    </xf>
    <xf numFmtId="0" fontId="64" fillId="0" borderId="0" xfId="6" applyFont="1" applyAlignment="1" applyProtection="1">
      <alignment horizontal="center" shrinkToFit="1"/>
      <protection hidden="1"/>
    </xf>
    <xf numFmtId="0" fontId="95" fillId="0" borderId="0" xfId="6" applyFont="1" applyAlignment="1" applyProtection="1">
      <alignment horizontal="center" vertical="center" shrinkToFit="1"/>
      <protection hidden="1"/>
    </xf>
    <xf numFmtId="0" fontId="221" fillId="0" borderId="0" xfId="4" applyFont="1" applyAlignment="1" applyProtection="1">
      <alignment horizontal="center" vertical="center" shrinkToFit="1"/>
      <protection hidden="1"/>
    </xf>
    <xf numFmtId="0" fontId="221" fillId="0" borderId="3" xfId="4" applyFont="1" applyBorder="1" applyAlignment="1" applyProtection="1">
      <alignment horizontal="center" vertical="center" shrinkToFit="1"/>
      <protection hidden="1"/>
    </xf>
    <xf numFmtId="0" fontId="220" fillId="0" borderId="0" xfId="4" applyFont="1" applyAlignment="1" applyProtection="1">
      <alignment horizontal="center" vertical="center" wrapText="1"/>
      <protection locked="0"/>
    </xf>
    <xf numFmtId="0" fontId="220" fillId="0" borderId="3" xfId="4" applyFont="1" applyBorder="1" applyAlignment="1" applyProtection="1">
      <alignment horizontal="center" vertical="center" wrapText="1"/>
      <protection locked="0"/>
    </xf>
    <xf numFmtId="31" fontId="221" fillId="0" borderId="0" xfId="4" applyNumberFormat="1" applyFont="1" applyAlignment="1" applyProtection="1">
      <alignment horizontal="center" vertical="center" shrinkToFit="1"/>
      <protection hidden="1"/>
    </xf>
    <xf numFmtId="31" fontId="221" fillId="0" borderId="3" xfId="4" applyNumberFormat="1" applyFont="1" applyBorder="1" applyAlignment="1" applyProtection="1">
      <alignment horizontal="center" vertical="center" shrinkToFit="1"/>
      <protection hidden="1"/>
    </xf>
    <xf numFmtId="0" fontId="124" fillId="0" borderId="0" xfId="4" applyFont="1" applyAlignment="1" applyProtection="1">
      <alignment horizontal="center" shrinkToFit="1"/>
      <protection hidden="1"/>
    </xf>
    <xf numFmtId="0" fontId="220" fillId="0" borderId="0" xfId="4" applyFont="1" applyAlignment="1" applyProtection="1">
      <alignment horizontal="left" vertical="center" wrapText="1"/>
      <protection locked="0"/>
    </xf>
    <xf numFmtId="0" fontId="220" fillId="0" borderId="3" xfId="4" applyFont="1" applyBorder="1" applyAlignment="1" applyProtection="1">
      <alignment horizontal="left" vertical="center" wrapText="1"/>
      <protection locked="0"/>
    </xf>
    <xf numFmtId="0" fontId="221" fillId="0" borderId="0" xfId="4" applyFont="1" applyAlignment="1" applyProtection="1">
      <alignment horizontal="center" vertical="center" shrinkToFit="1"/>
      <protection locked="0"/>
    </xf>
    <xf numFmtId="3" fontId="78" fillId="0" borderId="0" xfId="4" applyNumberFormat="1" applyFont="1" applyAlignment="1" applyProtection="1">
      <alignment horizontal="center" vertical="center" shrinkToFit="1"/>
      <protection hidden="1"/>
    </xf>
    <xf numFmtId="0" fontId="221" fillId="0" borderId="0" xfId="4" applyFont="1" applyAlignment="1" applyProtection="1">
      <alignment horizontal="left" vertical="center" shrinkToFit="1"/>
      <protection locked="0"/>
    </xf>
    <xf numFmtId="0" fontId="35" fillId="0" borderId="9" xfId="0" applyFont="1" applyBorder="1" applyAlignment="1" applyProtection="1">
      <alignment horizontal="center" vertical="center"/>
      <protection hidden="1"/>
    </xf>
    <xf numFmtId="0" fontId="15" fillId="0" borderId="10"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shrinkToFit="1"/>
      <protection locked="0"/>
    </xf>
    <xf numFmtId="0" fontId="15" fillId="0" borderId="12" xfId="0" applyFont="1" applyBorder="1" applyAlignment="1" applyProtection="1">
      <alignment horizontal="left" vertical="center" shrinkToFit="1"/>
      <protection locked="0"/>
    </xf>
    <xf numFmtId="31" fontId="66" fillId="0" borderId="10" xfId="0" applyNumberFormat="1" applyFont="1" applyBorder="1" applyAlignment="1" applyProtection="1">
      <alignment horizontal="center" vertical="center" shrinkToFit="1"/>
      <protection locked="0"/>
    </xf>
    <xf numFmtId="31" fontId="66" fillId="0" borderId="11" xfId="0" applyNumberFormat="1" applyFont="1" applyBorder="1" applyAlignment="1" applyProtection="1">
      <alignment horizontal="center" vertical="center" shrinkToFit="1"/>
      <protection locked="0"/>
    </xf>
    <xf numFmtId="31" fontId="66" fillId="0" borderId="12" xfId="0" applyNumberFormat="1" applyFont="1" applyBorder="1" applyAlignment="1" applyProtection="1">
      <alignment horizontal="center" vertical="center" shrinkToFit="1"/>
      <protection locked="0"/>
    </xf>
    <xf numFmtId="31" fontId="66" fillId="0" borderId="7" xfId="0" applyNumberFormat="1" applyFont="1" applyBorder="1" applyAlignment="1" applyProtection="1">
      <alignment horizontal="center" vertical="center" shrinkToFit="1"/>
      <protection locked="0"/>
    </xf>
    <xf numFmtId="0" fontId="66" fillId="0" borderId="10" xfId="0" applyFont="1" applyBorder="1" applyAlignment="1" applyProtection="1">
      <alignment horizontal="left" vertical="center" shrinkToFit="1"/>
      <protection locked="0"/>
    </xf>
    <xf numFmtId="0" fontId="66" fillId="0" borderId="11" xfId="0" applyFont="1" applyBorder="1" applyAlignment="1" applyProtection="1">
      <alignment horizontal="left" vertical="center" shrinkToFit="1"/>
      <protection locked="0"/>
    </xf>
    <xf numFmtId="0" fontId="66" fillId="0" borderId="12" xfId="0" applyFont="1" applyBorder="1" applyAlignment="1" applyProtection="1">
      <alignment horizontal="left" vertical="center" shrinkToFit="1"/>
      <protection locked="0"/>
    </xf>
    <xf numFmtId="0" fontId="36" fillId="0" borderId="8" xfId="0" applyFont="1" applyBorder="1" applyAlignment="1" applyProtection="1">
      <alignment horizontal="center" vertical="center"/>
      <protection hidden="1"/>
    </xf>
    <xf numFmtId="31" fontId="15" fillId="0" borderId="10" xfId="0" applyNumberFormat="1" applyFont="1" applyBorder="1" applyAlignment="1" applyProtection="1">
      <alignment horizontal="center" vertical="center" shrinkToFit="1"/>
      <protection locked="0"/>
    </xf>
    <xf numFmtId="31" fontId="15" fillId="0" borderId="11" xfId="0" applyNumberFormat="1" applyFont="1" applyBorder="1" applyAlignment="1" applyProtection="1">
      <alignment horizontal="center" vertical="center" shrinkToFit="1"/>
      <protection locked="0"/>
    </xf>
    <xf numFmtId="31" fontId="15" fillId="0" borderId="7" xfId="0" applyNumberFormat="1" applyFont="1" applyBorder="1" applyAlignment="1" applyProtection="1">
      <alignment horizontal="center" vertical="center" shrinkToFit="1"/>
      <protection locked="0"/>
    </xf>
    <xf numFmtId="0" fontId="15" fillId="0" borderId="7" xfId="0" applyFont="1" applyBorder="1" applyAlignment="1" applyProtection="1">
      <alignment horizontal="center" vertical="center" shrinkToFit="1"/>
      <protection locked="0"/>
    </xf>
    <xf numFmtId="0" fontId="36" fillId="0" borderId="7" xfId="0" applyFont="1" applyBorder="1" applyAlignment="1" applyProtection="1">
      <alignment horizontal="center" vertical="center"/>
      <protection locked="0"/>
    </xf>
    <xf numFmtId="0" fontId="36" fillId="0" borderId="7"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0" xfId="0" applyFont="1" applyAlignment="1" applyProtection="1">
      <alignment horizontal="left" vertical="center" wrapText="1" shrinkToFit="1"/>
      <protection locked="0"/>
    </xf>
    <xf numFmtId="0" fontId="235" fillId="0" borderId="0" xfId="0" applyFont="1" applyAlignment="1" applyProtection="1">
      <alignment horizontal="left" vertical="top" wrapText="1" shrinkToFit="1"/>
      <protection locked="0"/>
    </xf>
    <xf numFmtId="0" fontId="227" fillId="0" borderId="0" xfId="6" applyFont="1" applyAlignment="1" applyProtection="1">
      <alignment horizontal="left" vertical="center"/>
      <protection locked="0"/>
    </xf>
    <xf numFmtId="0" fontId="16" fillId="0" borderId="0" xfId="0" applyFont="1" applyAlignment="1" applyProtection="1">
      <alignment horizontal="left" vertical="top" shrinkToFit="1"/>
      <protection locked="0"/>
    </xf>
    <xf numFmtId="0" fontId="16" fillId="0" borderId="3" xfId="0" applyFont="1" applyBorder="1" applyAlignment="1" applyProtection="1">
      <alignment horizontal="center" vertical="center"/>
      <protection hidden="1"/>
    </xf>
    <xf numFmtId="0" fontId="188" fillId="0" borderId="0" xfId="0" applyFont="1" applyAlignment="1" applyProtection="1">
      <alignment horizontal="center" vertical="center" wrapText="1" shrinkToFit="1"/>
      <protection locked="0"/>
    </xf>
    <xf numFmtId="0" fontId="191" fillId="0" borderId="0" xfId="0" applyFont="1" applyAlignment="1" applyProtection="1">
      <alignment horizontal="center" vertical="center" shrinkToFit="1"/>
      <protection locked="0"/>
    </xf>
    <xf numFmtId="0" fontId="238" fillId="0" borderId="0" xfId="0" applyFont="1" applyAlignment="1" applyProtection="1">
      <alignment horizontal="left" vertical="center" shrinkToFit="1"/>
      <protection locked="0"/>
    </xf>
    <xf numFmtId="0" fontId="238" fillId="0" borderId="0" xfId="0" applyFont="1" applyAlignment="1" applyProtection="1">
      <alignment horizontal="center" vertical="center" shrinkToFit="1"/>
      <protection locked="0"/>
    </xf>
    <xf numFmtId="0" fontId="46" fillId="0" borderId="0" xfId="0" applyFont="1" applyAlignment="1" applyProtection="1">
      <alignment horizontal="left" vertical="top" wrapText="1" shrinkToFit="1"/>
      <protection locked="0"/>
    </xf>
    <xf numFmtId="0" fontId="46" fillId="0" borderId="0" xfId="0" applyFont="1" applyAlignment="1" applyProtection="1">
      <alignment horizontal="left" vertical="top" shrinkToFit="1"/>
      <protection locked="0"/>
    </xf>
    <xf numFmtId="0" fontId="16" fillId="0" borderId="7" xfId="0" applyFont="1" applyBorder="1" applyAlignment="1" applyProtection="1">
      <alignment horizontal="center" vertical="center" wrapText="1" shrinkToFit="1"/>
      <protection locked="0"/>
    </xf>
    <xf numFmtId="0" fontId="36" fillId="0" borderId="7" xfId="0" applyFont="1" applyBorder="1" applyAlignment="1" applyProtection="1">
      <alignment horizontal="center" vertical="center" wrapText="1" shrinkToFit="1"/>
      <protection locked="0"/>
    </xf>
    <xf numFmtId="0" fontId="36" fillId="0" borderId="7" xfId="0" applyFont="1" applyBorder="1" applyAlignment="1" applyProtection="1">
      <alignment horizontal="center" vertical="center" wrapText="1"/>
      <protection locked="0"/>
    </xf>
    <xf numFmtId="0" fontId="128" fillId="0" borderId="0" xfId="0" applyFont="1" applyAlignment="1" applyProtection="1">
      <alignment horizontal="left" vertical="center" wrapText="1" shrinkToFit="1"/>
      <protection hidden="1"/>
    </xf>
    <xf numFmtId="0" fontId="128" fillId="0" borderId="0" xfId="0" applyFont="1" applyAlignment="1" applyProtection="1">
      <alignment horizontal="left" vertical="center" shrinkToFit="1"/>
      <protection hidden="1"/>
    </xf>
    <xf numFmtId="0" fontId="128" fillId="0" borderId="0" xfId="0" applyFont="1" applyAlignment="1" applyProtection="1">
      <alignment horizontal="center" vertical="center" shrinkToFit="1"/>
      <protection hidden="1"/>
    </xf>
    <xf numFmtId="0" fontId="128" fillId="0" borderId="3" xfId="0" applyFont="1" applyBorder="1" applyAlignment="1" applyProtection="1">
      <alignment horizontal="center" vertical="center" shrinkToFit="1"/>
      <protection locked="0"/>
    </xf>
    <xf numFmtId="0" fontId="256" fillId="0" borderId="0" xfId="0" applyFont="1" applyAlignment="1" applyProtection="1">
      <alignment horizontal="center" vertical="center" wrapText="1" shrinkToFit="1"/>
      <protection hidden="1"/>
    </xf>
    <xf numFmtId="0" fontId="256" fillId="0" borderId="0" xfId="0" applyFont="1" applyAlignment="1" applyProtection="1">
      <alignment horizontal="center" vertical="center" shrinkToFit="1"/>
      <protection hidden="1"/>
    </xf>
    <xf numFmtId="0" fontId="128" fillId="0" borderId="0" xfId="0" applyFont="1" applyAlignment="1" applyProtection="1">
      <alignment horizontal="right" vertical="center" shrinkToFit="1"/>
      <protection hidden="1"/>
    </xf>
    <xf numFmtId="0" fontId="128" fillId="0" borderId="3" xfId="0" applyFont="1" applyBorder="1" applyAlignment="1" applyProtection="1">
      <alignment horizontal="center" vertical="center" shrinkToFit="1"/>
      <protection hidden="1"/>
    </xf>
    <xf numFmtId="0" fontId="124" fillId="0" borderId="0" xfId="0" applyFont="1" applyAlignment="1" applyProtection="1">
      <alignment horizontal="center" vertical="center" shrinkToFit="1"/>
      <protection locked="0"/>
    </xf>
    <xf numFmtId="0" fontId="128" fillId="0" borderId="18" xfId="0" applyFont="1" applyBorder="1" applyAlignment="1" applyProtection="1">
      <alignment horizontal="center" vertical="center" shrinkToFit="1"/>
      <protection locked="0"/>
    </xf>
    <xf numFmtId="0" fontId="128" fillId="0" borderId="13" xfId="0" applyFont="1" applyBorder="1" applyAlignment="1" applyProtection="1">
      <alignment horizontal="left" vertical="top" wrapText="1" shrinkToFit="1"/>
      <protection locked="0"/>
    </xf>
    <xf numFmtId="0" fontId="128" fillId="0" borderId="1" xfId="0" applyFont="1" applyBorder="1" applyAlignment="1" applyProtection="1">
      <alignment horizontal="left" vertical="top" wrapText="1" shrinkToFit="1"/>
      <protection locked="0"/>
    </xf>
    <xf numFmtId="0" fontId="128" fillId="0" borderId="14" xfId="0" applyFont="1" applyBorder="1" applyAlignment="1" applyProtection="1">
      <alignment horizontal="left" vertical="top" wrapText="1" shrinkToFit="1"/>
      <protection locked="0"/>
    </xf>
    <xf numFmtId="0" fontId="128" fillId="0" borderId="15" xfId="0" applyFont="1" applyBorder="1" applyAlignment="1" applyProtection="1">
      <alignment horizontal="left" vertical="top" wrapText="1" shrinkToFit="1"/>
      <protection locked="0"/>
    </xf>
    <xf numFmtId="0" fontId="128" fillId="0" borderId="0" xfId="0" applyFont="1" applyAlignment="1" applyProtection="1">
      <alignment horizontal="left" vertical="top" wrapText="1" shrinkToFit="1"/>
      <protection locked="0"/>
    </xf>
    <xf numFmtId="0" fontId="128" fillId="0" borderId="4" xfId="0" applyFont="1" applyBorder="1" applyAlignment="1" applyProtection="1">
      <alignment horizontal="left" vertical="top" wrapText="1" shrinkToFit="1"/>
      <protection locked="0"/>
    </xf>
    <xf numFmtId="0" fontId="128" fillId="0" borderId="2" xfId="0" applyFont="1" applyBorder="1" applyAlignment="1" applyProtection="1">
      <alignment horizontal="left" vertical="top" wrapText="1" shrinkToFit="1"/>
      <protection locked="0"/>
    </xf>
    <xf numFmtId="0" fontId="128" fillId="0" borderId="3" xfId="0" applyFont="1" applyBorder="1" applyAlignment="1" applyProtection="1">
      <alignment horizontal="left" vertical="top" wrapText="1" shrinkToFit="1"/>
      <protection locked="0"/>
    </xf>
    <xf numFmtId="0" fontId="128" fillId="0" borderId="6" xfId="0" applyFont="1" applyBorder="1" applyAlignment="1" applyProtection="1">
      <alignment horizontal="left" vertical="top" wrapText="1" shrinkToFit="1"/>
      <protection locked="0"/>
    </xf>
    <xf numFmtId="0" fontId="128" fillId="0" borderId="18" xfId="0" applyFont="1" applyBorder="1" applyAlignment="1" applyProtection="1">
      <alignment horizontal="right" vertical="center" shrinkToFit="1"/>
      <protection hidden="1"/>
    </xf>
    <xf numFmtId="0" fontId="128" fillId="0" borderId="18" xfId="0" applyFont="1" applyBorder="1" applyAlignment="1" applyProtection="1">
      <alignment horizontal="center" vertical="center" shrinkToFit="1"/>
      <protection hidden="1"/>
    </xf>
  </cellXfs>
  <cellStyles count="8">
    <cellStyle name="ハイパーリンク" xfId="2" builtinId="8"/>
    <cellStyle name="桁区切り" xfId="7" builtinId="6"/>
    <cellStyle name="常规 2" xfId="4" xr:uid="{4D62B6CF-5954-4D9D-8CF7-79D3D6AA2642}"/>
    <cellStyle name="標準" xfId="0" builtinId="0"/>
    <cellStyle name="標準 2" xfId="1" xr:uid="{00000000-0005-0000-0000-000000000000}"/>
    <cellStyle name="標準 3" xfId="3" xr:uid="{2F0E37F8-1766-4187-861B-E87C59826F16}"/>
    <cellStyle name="標準 4" xfId="5" xr:uid="{87AEFFE3-9F26-4EA4-8736-2A5E39B691C2}"/>
    <cellStyle name="標準 5" xfId="6" xr:uid="{C0451423-2EBC-45BF-AB6D-646CDD879BC3}"/>
  </cellStyles>
  <dxfs count="10">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00CC00"/>
      <color rgb="FF00FF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59</xdr:col>
      <xdr:colOff>145158</xdr:colOff>
      <xdr:row>2</xdr:row>
      <xdr:rowOff>114300</xdr:rowOff>
    </xdr:from>
    <xdr:to>
      <xdr:col>66</xdr:col>
      <xdr:colOff>96283</xdr:colOff>
      <xdr:row>13</xdr:row>
      <xdr:rowOff>142875</xdr:rowOff>
    </xdr:to>
    <xdr:pic>
      <xdr:nvPicPr>
        <xdr:cNvPr id="2" name="Picture 1" descr="http://www.moj.go.jp/content/000099242.gif">
          <a:extLst>
            <a:ext uri="{FF2B5EF4-FFF2-40B4-BE49-F238E27FC236}">
              <a16:creationId xmlns:a16="http://schemas.microsoft.com/office/drawing/2014/main" id="{0D199290-5CE8-4FCF-9821-CFB4B11141CD}"/>
            </a:ext>
          </a:extLst>
        </xdr:cNvPr>
        <xdr:cNvPicPr>
          <a:picLocks noChangeAspect="1" noChangeArrowheads="1"/>
        </xdr:cNvPicPr>
      </xdr:nvPicPr>
      <xdr:blipFill>
        <a:blip xmlns:r="http://schemas.openxmlformats.org/officeDocument/2006/relationships" r:embed="rId1" cstate="print"/>
        <a:stretch>
          <a:fillRect/>
        </a:stretch>
      </xdr:blipFill>
      <xdr:spPr bwMode="auto">
        <a:xfrm>
          <a:off x="15413733" y="171450"/>
          <a:ext cx="1618000" cy="1495425"/>
        </a:xfrm>
        <a:prstGeom prst="rect">
          <a:avLst/>
        </a:prstGeom>
        <a:noFill/>
      </xdr:spPr>
    </xdr:pic>
    <xdr:clientData/>
  </xdr:twoCellAnchor>
  <xdr:twoCellAnchor>
    <xdr:from>
      <xdr:col>32</xdr:col>
      <xdr:colOff>590550</xdr:colOff>
      <xdr:row>10</xdr:row>
      <xdr:rowOff>95250</xdr:rowOff>
    </xdr:from>
    <xdr:to>
      <xdr:col>32</xdr:col>
      <xdr:colOff>1339215</xdr:colOff>
      <xdr:row>15</xdr:row>
      <xdr:rowOff>47625</xdr:rowOff>
    </xdr:to>
    <xdr:sp macro="" textlink="">
      <xdr:nvSpPr>
        <xdr:cNvPr id="3" name="星形: 五角 4">
          <a:extLst>
            <a:ext uri="{FF2B5EF4-FFF2-40B4-BE49-F238E27FC236}">
              <a16:creationId xmlns:a16="http://schemas.microsoft.com/office/drawing/2014/main" id="{A066278B-4C85-4DB4-B963-4A0EFC3A7593}"/>
            </a:ext>
          </a:extLst>
        </xdr:cNvPr>
        <xdr:cNvSpPr/>
      </xdr:nvSpPr>
      <xdr:spPr bwMode="auto">
        <a:xfrm>
          <a:off x="8210550" y="1133475"/>
          <a:ext cx="748665" cy="628650"/>
        </a:xfrm>
        <a:prstGeom prst="star5">
          <a:avLst/>
        </a:prstGeom>
        <a:solidFill>
          <a:srgbClr val="FF0000"/>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zh-CN"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29</xdr:col>
      <xdr:colOff>180974</xdr:colOff>
      <xdr:row>1</xdr:row>
      <xdr:rowOff>76200</xdr:rowOff>
    </xdr:from>
    <xdr:ext cx="771525" cy="392415"/>
    <xdr:sp macro="" textlink="">
      <xdr:nvSpPr>
        <xdr:cNvPr id="2" name="テキスト ボックス 1">
          <a:extLst>
            <a:ext uri="{FF2B5EF4-FFF2-40B4-BE49-F238E27FC236}">
              <a16:creationId xmlns:a16="http://schemas.microsoft.com/office/drawing/2014/main" id="{1ED729AF-FE08-C64E-6247-DEABACC89AB4}"/>
            </a:ext>
          </a:extLst>
        </xdr:cNvPr>
        <xdr:cNvSpPr txBox="1"/>
      </xdr:nvSpPr>
      <xdr:spPr>
        <a:xfrm>
          <a:off x="6134099" y="114300"/>
          <a:ext cx="771525" cy="392415"/>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ja-JP" altLang="en-US" sz="1800">
              <a:solidFill>
                <a:srgbClr val="FF0000"/>
              </a:solidFill>
              <a:latin typeface="+mn-ea"/>
              <a:ea typeface="+mn-ea"/>
            </a:rPr>
            <a:t>訳文</a:t>
          </a:r>
          <a:endParaRPr lang="zh-CN" altLang="en-US" sz="1800">
            <a:solidFill>
              <a:srgbClr val="FF0000"/>
            </a:solidFill>
            <a:latin typeface="+mn-ea"/>
            <a:ea typeface="+mn-ea"/>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29</xdr:col>
      <xdr:colOff>171450</xdr:colOff>
      <xdr:row>1</xdr:row>
      <xdr:rowOff>57150</xdr:rowOff>
    </xdr:from>
    <xdr:ext cx="771525" cy="392415"/>
    <xdr:sp macro="" textlink="">
      <xdr:nvSpPr>
        <xdr:cNvPr id="2" name="テキスト ボックス 1">
          <a:extLst>
            <a:ext uri="{FF2B5EF4-FFF2-40B4-BE49-F238E27FC236}">
              <a16:creationId xmlns:a16="http://schemas.microsoft.com/office/drawing/2014/main" id="{2EDD25D7-0C05-4277-9329-0E819C3DC006}"/>
            </a:ext>
          </a:extLst>
        </xdr:cNvPr>
        <xdr:cNvSpPr txBox="1"/>
      </xdr:nvSpPr>
      <xdr:spPr>
        <a:xfrm>
          <a:off x="6124575" y="95250"/>
          <a:ext cx="771525" cy="392415"/>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ja-JP" altLang="en-US" sz="1800">
              <a:solidFill>
                <a:srgbClr val="FF0000"/>
              </a:solidFill>
              <a:latin typeface="+mn-ea"/>
              <a:ea typeface="+mn-ea"/>
            </a:rPr>
            <a:t>訳文</a:t>
          </a:r>
          <a:endParaRPr lang="zh-CN" altLang="en-US" sz="1800">
            <a:solidFill>
              <a:srgbClr val="FF0000"/>
            </a:solidFill>
            <a:latin typeface="+mn-ea"/>
            <a:ea typeface="+mn-ea"/>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30</xdr:col>
      <xdr:colOff>19050</xdr:colOff>
      <xdr:row>1</xdr:row>
      <xdr:rowOff>76200</xdr:rowOff>
    </xdr:from>
    <xdr:ext cx="771525" cy="392415"/>
    <xdr:sp macro="" textlink="">
      <xdr:nvSpPr>
        <xdr:cNvPr id="2" name="テキスト ボックス 1">
          <a:extLst>
            <a:ext uri="{FF2B5EF4-FFF2-40B4-BE49-F238E27FC236}">
              <a16:creationId xmlns:a16="http://schemas.microsoft.com/office/drawing/2014/main" id="{F2CA8E54-0345-4A70-8551-CA5910C2F656}"/>
            </a:ext>
          </a:extLst>
        </xdr:cNvPr>
        <xdr:cNvSpPr txBox="1"/>
      </xdr:nvSpPr>
      <xdr:spPr>
        <a:xfrm>
          <a:off x="6096000" y="114300"/>
          <a:ext cx="771525" cy="392415"/>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ja-JP" altLang="en-US" sz="1800">
              <a:solidFill>
                <a:srgbClr val="FF0000"/>
              </a:solidFill>
              <a:latin typeface="+mn-ea"/>
              <a:ea typeface="+mn-ea"/>
            </a:rPr>
            <a:t>訳文</a:t>
          </a:r>
          <a:endParaRPr lang="zh-CN" altLang="en-US" sz="1800">
            <a:solidFill>
              <a:srgbClr val="FF0000"/>
            </a:solidFill>
            <a:latin typeface="+mn-ea"/>
            <a:ea typeface="+mn-ea"/>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66675</xdr:colOff>
      <xdr:row>7</xdr:row>
      <xdr:rowOff>9525</xdr:rowOff>
    </xdr:from>
    <xdr:to>
      <xdr:col>24</xdr:col>
      <xdr:colOff>171450</xdr:colOff>
      <xdr:row>9</xdr:row>
      <xdr:rowOff>60688</xdr:rowOff>
    </xdr:to>
    <xdr:pic>
      <xdr:nvPicPr>
        <xdr:cNvPr id="2" name="図 1">
          <a:extLst>
            <a:ext uri="{FF2B5EF4-FFF2-40B4-BE49-F238E27FC236}">
              <a16:creationId xmlns:a16="http://schemas.microsoft.com/office/drawing/2014/main" id="{B9BB2DFA-A37E-4DC1-B521-CB069853A725}"/>
            </a:ext>
          </a:extLst>
        </xdr:cNvPr>
        <xdr:cNvPicPr>
          <a:picLocks noChangeAspect="1"/>
        </xdr:cNvPicPr>
      </xdr:nvPicPr>
      <xdr:blipFill>
        <a:blip xmlns:r="http://schemas.openxmlformats.org/officeDocument/2006/relationships" r:embed="rId1"/>
        <a:stretch>
          <a:fillRect/>
        </a:stretch>
      </xdr:blipFill>
      <xdr:spPr>
        <a:xfrm>
          <a:off x="342900" y="4991100"/>
          <a:ext cx="6457950" cy="448981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liuxue.net/"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DB265-5ABD-4A05-B1F5-C2CC0E83A32F}">
  <sheetPr codeName="Sheet1"/>
  <dimension ref="A1:GU443"/>
  <sheetViews>
    <sheetView showGridLines="0" tabSelected="1" zoomScaleNormal="100" zoomScaleSheetLayoutView="90" workbookViewId="0">
      <selection activeCell="AH4" sqref="AH4"/>
    </sheetView>
  </sheetViews>
  <sheetFormatPr defaultColWidth="3.125" defaultRowHeight="12.75" customHeight="1"/>
  <cols>
    <col min="1" max="31" width="3.125" style="599"/>
    <col min="32" max="32" width="3.125" style="600"/>
    <col min="33" max="33" width="19.125" style="599" customWidth="1"/>
    <col min="34" max="35" width="3.125" style="611"/>
    <col min="36" max="57" width="3.125" style="599"/>
    <col min="58" max="58" width="3.125" style="601"/>
    <col min="59" max="100" width="3.125" style="599"/>
    <col min="101" max="101" width="3.125" style="599" customWidth="1"/>
    <col min="102" max="16384" width="3.125" style="599"/>
  </cols>
  <sheetData>
    <row r="1" spans="1:203" s="693" customFormat="1" ht="2.4500000000000002" customHeight="1">
      <c r="AF1" s="618"/>
      <c r="BF1" s="694"/>
      <c r="CA1" s="693" t="s">
        <v>2015</v>
      </c>
      <c r="CB1" s="693" t="s">
        <v>2016</v>
      </c>
      <c r="CC1" s="693" t="s">
        <v>2017</v>
      </c>
      <c r="CD1" s="693" t="s">
        <v>1637</v>
      </c>
      <c r="CE1" s="693" t="s">
        <v>2018</v>
      </c>
      <c r="CF1" s="693" t="s">
        <v>1636</v>
      </c>
      <c r="CG1" s="693" t="s">
        <v>1641</v>
      </c>
      <c r="CH1" s="693" t="s">
        <v>2019</v>
      </c>
      <c r="CI1" s="693" t="s">
        <v>1658</v>
      </c>
      <c r="CJ1" s="693" t="s">
        <v>2020</v>
      </c>
      <c r="CK1" s="693" t="s">
        <v>1662</v>
      </c>
      <c r="CL1" s="693" t="s">
        <v>2021</v>
      </c>
      <c r="CM1" s="693" t="s">
        <v>1639</v>
      </c>
      <c r="CN1" s="693" t="s">
        <v>2022</v>
      </c>
      <c r="CO1" s="693" t="s">
        <v>1653</v>
      </c>
      <c r="CP1" s="693" t="s">
        <v>2023</v>
      </c>
      <c r="CQ1" s="693" t="s">
        <v>2024</v>
      </c>
      <c r="CR1" s="693" t="s">
        <v>1646</v>
      </c>
      <c r="CS1" s="693" t="s">
        <v>2025</v>
      </c>
      <c r="CT1" s="693" t="s">
        <v>1668</v>
      </c>
      <c r="CU1" s="693" t="s">
        <v>2026</v>
      </c>
      <c r="CV1" s="693" t="s">
        <v>2027</v>
      </c>
      <c r="CW1" s="693" t="s">
        <v>1721</v>
      </c>
      <c r="CX1" s="693" t="s">
        <v>2028</v>
      </c>
      <c r="CY1" s="693" t="s">
        <v>2029</v>
      </c>
      <c r="CZ1" s="693" t="s">
        <v>2030</v>
      </c>
      <c r="DA1" s="693" t="s">
        <v>2031</v>
      </c>
      <c r="DB1" s="693" t="s">
        <v>1672</v>
      </c>
      <c r="DC1" s="693" t="s">
        <v>1705</v>
      </c>
      <c r="DD1" s="693" t="s">
        <v>2032</v>
      </c>
      <c r="DE1" s="693" t="s">
        <v>2033</v>
      </c>
      <c r="DF1" s="693" t="s">
        <v>2034</v>
      </c>
      <c r="DG1" s="693" t="s">
        <v>2035</v>
      </c>
      <c r="DH1" s="693" t="s">
        <v>2036</v>
      </c>
      <c r="DI1" s="693" t="s">
        <v>2037</v>
      </c>
      <c r="DJ1" s="693" t="s">
        <v>2038</v>
      </c>
      <c r="DK1" s="693" t="s">
        <v>2039</v>
      </c>
      <c r="DL1" s="693" t="s">
        <v>2040</v>
      </c>
      <c r="DM1" s="693" t="s">
        <v>2041</v>
      </c>
      <c r="DN1" s="693" t="s">
        <v>2042</v>
      </c>
      <c r="DO1" s="693" t="s">
        <v>2043</v>
      </c>
      <c r="DP1" s="693" t="s">
        <v>2044</v>
      </c>
      <c r="DQ1" s="693" t="s">
        <v>2045</v>
      </c>
      <c r="DR1" s="693" t="s">
        <v>2046</v>
      </c>
      <c r="DS1" s="693" t="s">
        <v>2047</v>
      </c>
      <c r="DT1" s="693" t="s">
        <v>2048</v>
      </c>
      <c r="DU1" s="693" t="s">
        <v>2049</v>
      </c>
      <c r="DV1" s="693" t="s">
        <v>2050</v>
      </c>
      <c r="DW1" s="693" t="s">
        <v>2051</v>
      </c>
      <c r="DX1" s="693" t="s">
        <v>2052</v>
      </c>
      <c r="DY1" s="693" t="s">
        <v>2053</v>
      </c>
      <c r="DZ1" s="693" t="s">
        <v>2054</v>
      </c>
      <c r="EA1" s="693" t="s">
        <v>2170</v>
      </c>
      <c r="EB1" s="693" t="s">
        <v>2171</v>
      </c>
      <c r="EC1" s="693" t="s">
        <v>2236</v>
      </c>
      <c r="ED1" s="693" t="s">
        <v>2194</v>
      </c>
      <c r="EE1" s="693" t="s">
        <v>2055</v>
      </c>
      <c r="EF1" s="693" t="s">
        <v>1717</v>
      </c>
      <c r="EG1" s="693" t="s">
        <v>2056</v>
      </c>
      <c r="EH1" s="693" t="s">
        <v>2057</v>
      </c>
      <c r="EI1" s="693" t="s">
        <v>2058</v>
      </c>
      <c r="EJ1" s="693" t="s">
        <v>2059</v>
      </c>
      <c r="EK1" s="693" t="s">
        <v>2060</v>
      </c>
      <c r="EL1" s="693" t="s">
        <v>2061</v>
      </c>
      <c r="EM1" s="693" t="s">
        <v>2062</v>
      </c>
      <c r="EN1" s="693" t="s">
        <v>2063</v>
      </c>
      <c r="EO1" s="693" t="s">
        <v>2064</v>
      </c>
      <c r="EP1" s="693" t="s">
        <v>2065</v>
      </c>
      <c r="EQ1" s="693" t="s">
        <v>2066</v>
      </c>
      <c r="ER1" s="693" t="s">
        <v>2067</v>
      </c>
      <c r="ES1" s="693" t="s">
        <v>2107</v>
      </c>
      <c r="ET1" s="693" t="s">
        <v>2068</v>
      </c>
      <c r="EU1" s="693" t="s">
        <v>2108</v>
      </c>
      <c r="EV1" s="693" t="s">
        <v>2109</v>
      </c>
      <c r="EW1" s="693" t="s">
        <v>2069</v>
      </c>
      <c r="EX1" s="693" t="s">
        <v>2070</v>
      </c>
      <c r="EY1" s="693" t="s">
        <v>2172</v>
      </c>
      <c r="EZ1" s="693" t="s">
        <v>2110</v>
      </c>
      <c r="FA1" s="693" t="s">
        <v>2071</v>
      </c>
      <c r="FB1" s="693" t="s">
        <v>2072</v>
      </c>
      <c r="FC1" s="693" t="s">
        <v>2073</v>
      </c>
      <c r="FD1" s="693" t="s">
        <v>2121</v>
      </c>
      <c r="FE1" s="693" t="s">
        <v>2074</v>
      </c>
      <c r="FF1" s="693" t="s">
        <v>2075</v>
      </c>
      <c r="FG1" s="693" t="s">
        <v>2076</v>
      </c>
      <c r="FH1" s="693" t="s">
        <v>2077</v>
      </c>
      <c r="FI1" s="693" t="s">
        <v>2111</v>
      </c>
      <c r="FJ1" s="693" t="s">
        <v>2078</v>
      </c>
      <c r="FK1" s="693" t="s">
        <v>2079</v>
      </c>
      <c r="FL1" s="693" t="s">
        <v>2080</v>
      </c>
      <c r="FM1" s="693" t="s">
        <v>2081</v>
      </c>
      <c r="FN1" s="693" t="s">
        <v>2082</v>
      </c>
      <c r="FO1" s="693" t="s">
        <v>2083</v>
      </c>
      <c r="FP1" s="693" t="s">
        <v>2112</v>
      </c>
      <c r="FQ1" s="693" t="s">
        <v>2113</v>
      </c>
      <c r="FR1" s="693" t="s">
        <v>2084</v>
      </c>
      <c r="FS1" s="693" t="s">
        <v>2114</v>
      </c>
      <c r="FT1" s="693" t="s">
        <v>2085</v>
      </c>
      <c r="FU1" s="693" t="s">
        <v>2086</v>
      </c>
      <c r="FV1" s="693" t="s">
        <v>2087</v>
      </c>
      <c r="FW1" s="693" t="s">
        <v>2088</v>
      </c>
      <c r="FX1" s="693" t="s">
        <v>2115</v>
      </c>
      <c r="FY1" s="693" t="s">
        <v>2089</v>
      </c>
      <c r="FZ1" s="693" t="s">
        <v>2090</v>
      </c>
      <c r="GA1" s="693" t="s">
        <v>2116</v>
      </c>
      <c r="GB1" s="693" t="s">
        <v>2091</v>
      </c>
      <c r="GC1" s="693" t="s">
        <v>2092</v>
      </c>
      <c r="GD1" s="693" t="s">
        <v>2093</v>
      </c>
      <c r="GE1" s="693" t="s">
        <v>2094</v>
      </c>
      <c r="GF1" s="693" t="s">
        <v>2117</v>
      </c>
      <c r="GG1" s="693" t="s">
        <v>2095</v>
      </c>
      <c r="GH1" s="693" t="s">
        <v>2096</v>
      </c>
      <c r="GI1" s="693" t="s">
        <v>2118</v>
      </c>
      <c r="GJ1" s="693" t="s">
        <v>2097</v>
      </c>
      <c r="GK1" s="693" t="s">
        <v>2098</v>
      </c>
      <c r="GL1" s="693" t="s">
        <v>2099</v>
      </c>
      <c r="GM1" s="693" t="s">
        <v>2100</v>
      </c>
      <c r="GN1" s="693" t="s">
        <v>2119</v>
      </c>
      <c r="GO1" s="693" t="s">
        <v>2101</v>
      </c>
      <c r="GP1" s="693" t="s">
        <v>2102</v>
      </c>
      <c r="GQ1" s="693" t="s">
        <v>2103</v>
      </c>
      <c r="GR1" s="693" t="s">
        <v>2104</v>
      </c>
      <c r="GS1" s="693" t="s">
        <v>2105</v>
      </c>
      <c r="GT1" s="693" t="s">
        <v>2106</v>
      </c>
      <c r="GU1" s="693" t="s">
        <v>2120</v>
      </c>
    </row>
    <row r="2" spans="1:203" s="693" customFormat="1" ht="2.4500000000000002" customHeight="1">
      <c r="AF2" s="618"/>
      <c r="BF2" s="694"/>
      <c r="CA2" s="693" t="str">
        <f>IF(AND(Application!F29="",Application!M29=""),"",Application!F29&amp;" "&amp;Application!M29)</f>
        <v/>
      </c>
      <c r="CB2" s="693" t="str">
        <f>IF(AND(Application!F30="",Application!M30=""),"",Application!F30&amp;" "&amp;Application!M30)</f>
        <v/>
      </c>
      <c r="CC2" s="693" t="str">
        <f>IF(AND(Application!F28="",Application!M28=""),"",Application!F28&amp;" "&amp;Application!M28)</f>
        <v/>
      </c>
      <c r="CD2" s="693" t="str">
        <f>IF(V31="■","男",IF(X31="■","女",""))</f>
        <v/>
      </c>
      <c r="CE2" s="693" t="str">
        <f>IF(Application!F31="","",Application!F31)</f>
        <v>中国</v>
      </c>
      <c r="CF2" s="693" t="str">
        <f>IF(
 OR(Application!M31="",Application!P31="",Application!R31=""),
 "",
 IF(
  OR(
   NOT(ISNUMBER(Application!M31)),NOT(ISNUMBER(Application!P31)),NOT(ISNUMBER(Application!R31)),
   Application!P31&lt;1,Application!P31&gt;12,Application!R31&lt;1,Application!R31&gt;31
  ),
  "",
  TEXT(DATE(Application!M31,Application!P31,Application!R31),"yyyy/mm/dd")
 )
)</f>
        <v/>
      </c>
      <c r="CG2" s="693" t="str">
        <f>IF(V33="■","有",IF(X33="■","無",""))</f>
        <v/>
      </c>
      <c r="CH2" s="693" t="str">
        <f>IF(E39="■","有",IF(G39="■","無",""))</f>
        <v/>
      </c>
      <c r="CI2" s="693" t="str">
        <f>IF(OR(Application!L39="",Application!L39=0),"",Application!L39)</f>
        <v/>
      </c>
      <c r="CJ2" s="693" t="str">
        <f>IF(AND(ISNUMBER(Application!R39),Application!R39&gt;=1),"不交付歴有","不交付歴無")</f>
        <v>不交付歴無</v>
      </c>
      <c r="CK2" s="693" t="str">
        <f>IF(OR(Application!R39="",Application!R39=0),"",Application!R39)</f>
        <v/>
      </c>
      <c r="CL2" s="693" t="str">
        <f>IF(Application!D33="","",Application!D33)</f>
        <v/>
      </c>
      <c r="CM2" s="693" t="str">
        <f>IF(Application!L33="","",Application!L33)</f>
        <v/>
      </c>
      <c r="CN2" s="693" t="str">
        <f>IF(Application!D35="","",Application!D35)</f>
        <v/>
      </c>
      <c r="CO2" s="693" t="str">
        <f>IF(AND(Application!L35="",Application!U35=""),"",Application!L35&amp;"@"&amp;Application!U35)</f>
        <v/>
      </c>
      <c r="CP2" s="693" t="str">
        <f>IF(Application!E42="","",Application!E42)</f>
        <v/>
      </c>
      <c r="CQ2" s="693" t="str">
        <f>IF(Application!E43="","",Application!E43)</f>
        <v/>
      </c>
      <c r="CR2" s="693" t="str">
        <f>IF(
 OR(
  Application!D37="",
  NOT(SUMPRODUCT(--ISNUMBER(MID(Application!D37,ROW($1:$20),1)*1))&gt;0)
 ),
 "",
 Application!D37
)</f>
        <v/>
      </c>
      <c r="CS2" s="693" t="str">
        <f>IF(
 OR(Application!L37="",Application!O37="",Application!Q37=""),
 "",
 IF(
  OR(
   NOT(ISNUMBER(Application!L37)),NOT(ISNUMBER(Application!O37)),NOT(ISNUMBER(Application!Q37)),
   Application!O37&lt;1,Application!O37&gt;12,Application!Q37&lt;1,Application!Q37&gt;37
  ),
  "",
  TEXT(DATE(Application!L37,Application!O37,Application!Q37),"yyyy/mm/dd")
 )
)</f>
        <v/>
      </c>
      <c r="CT2" s="693" t="str">
        <f>IF(Application!Z37="","",Application!Z37)</f>
        <v/>
      </c>
      <c r="CU2" s="693" t="str">
        <f>IF(Application!C13="","",Application!C13)</f>
        <v>進学1.6年コース</v>
      </c>
      <c r="CV2" s="693">
        <f>IF(Application!C13="","",
IFERROR(
  IF(
    ISNUMBER(
      VALUE(
        SUBSTITUTE(
          TRIM(
            SUBSTITUTE(
              SUBSTITUTE(
                SUBSTITUTE(
                  SUBSTITUTE(
                    SUBSTITUTE(
                      SUBSTITUTE(
                        SUBSTITUTE(
                          SUBSTITUTE(
                            SUBSTITUTE(Application!C13,
                              "進学",""),
                            "準備教育",""),
                          "短期",""),
                        "一般",""),
                      "就職",""),
                    "年",""),
                  "コース",""),
                "課程",""),
              "　"," ")
          ),
        " ","")
      )
    ),
    VALUE(
      SUBSTITUTE(
        TRIM(
          SUBSTITUTE(
            SUBSTITUTE(
              SUBSTITUTE(
                SUBSTITUTE(
                  SUBSTITUTE(
                    SUBSTITUTE(
                      SUBSTITUTE(
                        SUBSTITUTE(
                          SUBSTITUTE(Application!C13,
                            "進学",""),
                          "準備教育",""),
                        "短期",""),
                      "一般",""),
                    "就職",""),
                  "年",""),
                "コース",""),
              "課程",""),
            "　"," ")
        ),
      " ","")
    ),
    ""
  ),
""))</f>
        <v>1.6</v>
      </c>
      <c r="CW2" s="693" t="str">
        <f>IF(
 OR(Application!P13="",Application!S13=""),
 "",
 IF(
  OR(
   NOT(ISNUMBER(Application!P13)),NOT(ISNUMBER(Application!S13)),
   Application!S13&lt;1,Application!S13&gt;12
  ),
  "",
  TEXT(DATE(Application!P13,Application!S13,"01"),"yyyy/mm/dd")
 )
)</f>
        <v>2026/10/01</v>
      </c>
      <c r="CX2" s="693" t="str">
        <f>IF(
 OR(Application!AB13="",Application!AE13=""),
 "",
 IF(
  OR(
   NOT(ISNUMBER(Application!AB13)),NOT(ISNUMBER(Application!AE13)),
   Application!AE13&lt;1,Application!AE13&gt;12
  ),
  "",
  TEXT(DATE(Application!AB13,Application!AE13,"31"),"yyyy/mm/dd")
 )
)</f>
        <v>2028/03/31</v>
      </c>
      <c r="CY2" s="693" t="str">
        <f>IF(Application!X130="","",Application!X130)</f>
        <v/>
      </c>
      <c r="CZ2" s="693" t="str">
        <f>IF(
 OR(Application!A134="",Application!D134="",Application!F134=""),
 "",
 IF(
  OR(
   NOT(ISNUMBER(Application!A134)),NOT(ISNUMBER(Application!D134)),NOT(ISNUMBER(Application!F134)),
   Application!D134&lt;1,Application!D134&gt;12,Application!F134&lt;1,Application!F134&gt;129
  ),
  "",
  TEXT(DATE(Application!A134,Application!D134,Application!F134),"yyyy/mm/dd")
 )
)</f>
        <v/>
      </c>
      <c r="DA2" s="693" t="str">
        <f>IF(
 OR(Application!H134="",Application!K134="",Application!M134=""),
 "",
 IF(
  OR(
   NOT(ISNUMBER(Application!H134)),NOT(ISNUMBER(Application!K134)),NOT(ISNUMBER(Application!M134)),
   Application!K134&lt;1,Application!K134&gt;12,Application!M134&lt;1,Application!M134&gt;129
  ),
  "",
  TEXT(DATE(Application!H134,Application!K134,Application!M134),"yyyy/mm/dd")
 )
)</f>
        <v/>
      </c>
      <c r="DB2" s="693" t="str">
        <f>IF(Application!AD68="","",Application!AD68)</f>
        <v/>
      </c>
      <c r="DC2" s="693" t="str">
        <f>IF(Application!D70="","",Application!D70)</f>
        <v/>
      </c>
      <c r="DD2" s="693" t="str">
        <f>IF(Application!J70="","",Application!J70)</f>
        <v/>
      </c>
      <c r="DE2" s="693" t="str">
        <f>IF(Application!O70="","",Application!O70)</f>
        <v/>
      </c>
      <c r="DF2" s="693" t="str">
        <f>IF(
 OR(Application!AB70="",Application!AE70=""),
 "",
 IF(
  OR(
   NOT(ISNUMBER(Application!AB70)),NOT(ISNUMBER(Application!AE70)),
   Application!AE70&lt;1,Application!AE70&gt;12
  ),
  "",
  TEXT(DATE(Application!AB70,Application!AE70,"01"),"yyyy/mm/dd")
 )
)</f>
        <v/>
      </c>
      <c r="DG2" s="693" t="str">
        <f>IF(Application!D56="","",Application!D56)</f>
        <v/>
      </c>
      <c r="DH2" s="693" t="str">
        <f>IF(
 OR(Application!U56="",Application!X56="",Application!Z56=""),
 "",
 IF(
  OR(
   NOT(ISNUMBER(Application!U56)),NOT(ISNUMBER(Application!X56)),NOT(ISNUMBER(Application!Z56)),
   Application!X56&lt;1,Application!X56&gt;12,Application!Z56&lt;1,Application!Z56&gt;31
  ),
  "",
  TEXT(DATE(Application!U56,Application!X56,Application!Z56),"yyyy/mm/dd")
 )
)</f>
        <v/>
      </c>
      <c r="DI2" s="693" t="str">
        <f>IF(
 OR(Application!U58="",Application!X58="",Application!Z58=""),
 "",
 IF(
  OR(
   NOT(ISNUMBER(Application!U58)),NOT(ISNUMBER(Application!X58)),NOT(ISNUMBER(Application!Z58)),
   Application!X58&lt;1,Application!X58&gt;12,Application!Z58&lt;1,Application!Z58&gt;31
  ),
  "",
  TEXT(DATE(Application!U58,Application!X58,Application!Z58),"yyyy/mm/dd")
 )
)</f>
        <v/>
      </c>
      <c r="DJ2" s="693" t="str">
        <f>IF(Application!D60="","",Application!D60)</f>
        <v/>
      </c>
      <c r="DK2" s="693" t="str">
        <f>IF(
 OR(Application!U60="",Application!X60="",Application!Z60=""),
 "",
 IF(
  OR(
   NOT(ISNUMBER(Application!U60)),NOT(ISNUMBER(Application!X60)),NOT(ISNUMBER(Application!Z60)),
   Application!X60&lt;1,Application!X60&gt;12,Application!Z60&lt;1,Application!Z60&gt;31
  ),
  "",
  TEXT(DATE(Application!U60,Application!X60,Application!Z60),"yyyy/mm/dd")
 )
)</f>
        <v/>
      </c>
      <c r="DL2" s="693" t="str">
        <f>IF(
 OR(Application!U62="",Application!X62="",Application!Z62=""),
 "",
 IF(
  OR(
   NOT(ISNUMBER(Application!U62)),NOT(ISNUMBER(Application!X62)),NOT(ISNUMBER(Application!Z62)),
   Application!X62&lt;1,Application!X62&gt;12,Application!Z62&lt;1,Application!Z62&gt;31
  ),
  "",
  TEXT(DATE(Application!U62,Application!X62,Application!Z62),"yyyy/mm/dd")
 )
)</f>
        <v/>
      </c>
      <c r="DM2" s="693" t="str">
        <f>IF(Application!D64="","",Application!D64)</f>
        <v/>
      </c>
      <c r="DN2" s="693" t="str">
        <f>IF(
 OR(Application!U64="",Application!X64="",Application!Z64=""),
 "",
 IF(
  OR(
   NOT(ISNUMBER(Application!U64)),NOT(ISNUMBER(Application!X64)),NOT(ISNUMBER(Application!Z64)),
   Application!X64&lt;1,Application!X64&gt;12,Application!Z64&lt;1,Application!Z64&gt;31
  ),
  "",
  TEXT(DATE(Application!U64,Application!X64,Application!Z64),"yyyy/mm/dd")
 )
)</f>
        <v/>
      </c>
      <c r="DO2" s="693" t="str">
        <f>IF(
 OR(Application!U66="",Application!X66="",Application!Z66=""),
 "",
 IF(
  OR(
   NOT(ISNUMBER(Application!U66)),NOT(ISNUMBER(Application!X66)),NOT(ISNUMBER(Application!Z66)),
   Application!X66&lt;1,Application!X66&gt;12,Application!Z66&lt;1,Application!Z66&gt;31
  ),
  "",
  TEXT(DATE(Application!U66,Application!X66,Application!Z66),"yyyy/mm/dd")
 )
)</f>
        <v/>
      </c>
      <c r="DP2" s="693" t="str">
        <f>IF(Application!A91="","",Application!A91)</f>
        <v/>
      </c>
      <c r="DQ2" s="693" t="str">
        <f>IF(
 OR(Application!S91="",Application!V91="",Application!X91=""),
 "",
 IF(
  OR(
   NOT(ISNUMBER(Application!S91)),NOT(ISNUMBER(Application!V91)),NOT(ISNUMBER(Application!X91)),
   Application!V91&lt;1,Application!V91&gt;12,Application!X91&lt;1,Application!X91&gt;31
  ),
  "",
  TEXT(DATE(Application!S91,Application!V91,Application!X91),"yyyy/mm/dd")
 )
)</f>
        <v/>
      </c>
      <c r="DR2" s="693" t="str">
        <f>IF(Application!Z91="",
 "",
 IF(NOT(ISNUMBER(Application!Z91)),
 Application!Z91,
  IF(
   OR(
   NOT(ISNUMBER(Application!AC91)),NOT(ISNUMBER(Application!AE91)),
   Application!AC91&lt;1,Application!AC91&gt;12,Application!AE91&lt;1,Application!AE91&gt;31
  ),
  "",
  TEXT(DATE(Application!Z91,Application!AC91,Application!AE91),"yyyy/mm/dd")
 )
))</f>
        <v/>
      </c>
      <c r="DS2" s="693" t="str">
        <f>IF(Application!A93="","",Application!A93)</f>
        <v/>
      </c>
      <c r="DT2" s="693" t="str">
        <f>IF(
 OR(Application!S93="",Application!V93="",Application!X93=""),
 "",
 IF(
  OR(
   NOT(ISNUMBER(Application!S93)),NOT(ISNUMBER(Application!V93)),NOT(ISNUMBER(Application!X93)),
   Application!V93&lt;1,Application!V93&gt;12,Application!X93&lt;1,Application!X93&gt;31
  ),
  "",
  TEXT(DATE(Application!S93,Application!V93,Application!X93),"yyyy/mm/dd")
 )
)</f>
        <v/>
      </c>
      <c r="DU2" s="693" t="str">
        <f>IF(Application!Z93="",
 "",
 IF(NOT(ISNUMBER(Application!Z93)),
 Application!Z93,
  IF(
   OR(
   NOT(ISNUMBER(Application!AC93)),NOT(ISNUMBER(Application!AE93)),
   Application!AC93&lt;1,Application!AC93&gt;12,Application!AE93&lt;1,Application!AE93&gt;31
  ),
  "",
  TEXT(DATE(Application!Z93,Application!AC93,Application!AE93),"yyyy/mm/dd")
 )
))</f>
        <v/>
      </c>
      <c r="DV2" s="693" t="str">
        <f>IF(Application!A95="","",Application!A95)</f>
        <v/>
      </c>
      <c r="DW2" s="693" t="str">
        <f>IF(
 OR(Application!S95="",Application!V95="",Application!X95=""),
 "",
 IF(
  OR(
   NOT(ISNUMBER(Application!S95)),NOT(ISNUMBER(Application!V95)),NOT(ISNUMBER(Application!X95)),
   Application!V95&lt;1,Application!V95&gt;12,Application!X95&lt;1,Application!X95&gt;31
  ),
  "",
  TEXT(DATE(Application!S95,Application!V95,Application!X95),"yyyy/mm/dd")
 )
)</f>
        <v/>
      </c>
      <c r="DX2" s="693" t="str">
        <f>IF(Application!Z95="",
 "",
 IF(NOT(ISNUMBER(Application!Z95)),
 Application!Z95,
  IF(
   OR(
   NOT(ISNUMBER(Application!AC95)),NOT(ISNUMBER(Application!AE95)),
   Application!AC95&lt;1,Application!AC95&gt;12,Application!AE95&lt;1,Application!AE95&gt;31
  ),
  "",
  TEXT(DATE(Application!Z95,Application!AC95,Application!AE95),"yyyy/mm/dd")
 )
))</f>
        <v/>
      </c>
      <c r="DY2" s="693" t="str">
        <f>IF(Application!E85="","",Application!E85)</f>
        <v/>
      </c>
      <c r="DZ2" s="693" t="str">
        <f>IF(
 OR(Application!P85="",Application!S85="",Application!U85=""),
 "",
 IF(
  OR(
   NOT(ISNUMBER(Application!P85)),NOT(ISNUMBER(Application!S85)),NOT(ISNUMBER(Application!U85)),
   Application!S85&lt;1,Application!S85&gt;12,Application!U85&lt;1,Application!U85&gt;84
  ),
  "",
  TEXT(DATE(Application!P85,Application!S85,Application!U85),"yyyy年m月d日")
 )
)</f>
        <v/>
      </c>
      <c r="EA2" s="693" t="str">
        <f>IF(Application!Z85="","",Application!Z85&amp;Application!AC85)</f>
        <v/>
      </c>
      <c r="EB2" s="693" t="str">
        <f>IF(Application!AD85="","",Application!AD85&amp;"点")</f>
        <v/>
      </c>
      <c r="EC2" s="693" t="str">
        <f>IF(Application!F87="","",Application!F87)</f>
        <v/>
      </c>
      <c r="ED2" s="693" t="str">
        <f>IF(Application!W87="","",Application!W87)</f>
        <v/>
      </c>
      <c r="EE2" s="693" t="str">
        <f>IF(Application!P74="","",Application!P74)</f>
        <v/>
      </c>
      <c r="EF2" s="693" t="str">
        <f>IF(Application!AC74="","",Application!AC74)</f>
        <v/>
      </c>
      <c r="EG2" s="693" t="str">
        <f>IF(Application!A79="","",Application!A79)</f>
        <v/>
      </c>
      <c r="EH2" s="693" t="str">
        <f>IF(Application!I79="","",Application!I79)</f>
        <v/>
      </c>
      <c r="EI2" s="693" t="str">
        <f>IF(
 OR(Application!S79="",Application!V79="",Application!X79=""),
 "",
 IF(
  OR(
   NOT(ISNUMBER(Application!S79)),NOT(ISNUMBER(Application!V79)),NOT(ISNUMBER(Application!X79)),
   Application!V79&lt;1,Application!V79&gt;12,Application!X79&lt;1,Application!X79&gt;31
  ),
  "",
  TEXT(DATE(Application!S79,Application!V79,Application!X79),"yyyy/mm/dd")
 )
)</f>
        <v/>
      </c>
      <c r="EJ2" s="693" t="str">
        <f>IF(
 OR(Application!Z79="",Application!AC79="",Application!AE79=""),
 "",
 IF(
  OR(
   NOT(ISNUMBER(Application!Z79)),NOT(ISNUMBER(Application!AC79)),NOT(ISNUMBER(Application!AE79)),
   Application!AC79&lt;1,Application!AC79&gt;12,Application!AE79&lt;1,Application!AE79&gt;31
  ),
  "",
  TEXT(DATE(Application!Z79,Application!AC79,Application!AE79),"yyyy/mm/dd")
 )
)</f>
        <v/>
      </c>
      <c r="EK2" s="693" t="str">
        <f>IF(Application!A81="","",Application!A81)</f>
        <v/>
      </c>
      <c r="EL2" s="693" t="str">
        <f>IF(Application!I81="","",Application!I81)</f>
        <v/>
      </c>
      <c r="EM2" s="693" t="str">
        <f>IF(
 OR(Application!S81="",Application!V81="",Application!X81=""),
 "",
 IF(
  OR(
   NOT(ISNUMBER(Application!S81)),NOT(ISNUMBER(Application!V81)),NOT(ISNUMBER(Application!X81)),
   Application!V81&lt;1,Application!V81&gt;12,Application!X81&lt;1,Application!X81&gt;31
  ),
  "",
  TEXT(DATE(Application!S81,Application!V81,Application!X81),"yyyy/mm/dd")
 )
)</f>
        <v/>
      </c>
      <c r="EN2" s="693" t="str">
        <f>IF(
 OR(Application!Z81="",Application!AC81="",Application!AE81=""),
 "",
 IF(
  OR(
   NOT(ISNUMBER(Application!Z81)),NOT(ISNUMBER(Application!AC81)),NOT(ISNUMBER(Application!AE81)),
   Application!AC81&lt;1,Application!AC81&gt;12,Application!AE81&lt;1,Application!AE81&gt;31
  ),
  "",
  TEXT(DATE(Application!Z81,Application!AC81,Application!AE81),"yyyy/mm/dd")
 )
)</f>
        <v/>
      </c>
      <c r="EO2" s="693" t="str">
        <f>IF(Application!A83="","",Application!A83)</f>
        <v/>
      </c>
      <c r="EP2" s="693" t="str">
        <f>IF(Application!I83="","",Application!I83)</f>
        <v/>
      </c>
      <c r="EQ2" s="693" t="str">
        <f>IF(
 OR(Application!S83="",Application!V83="",Application!X83=""),
 "",
 IF(
  OR(
   NOT(ISNUMBER(Application!S83)),NOT(ISNUMBER(Application!V83)),NOT(ISNUMBER(Application!X83)),
   Application!V83&lt;1,Application!V83&gt;12,Application!X83&lt;1,Application!X83&gt;31
  ),
  "",
  TEXT(DATE(Application!S83,Application!V83,Application!X83),"yyyy/mm/dd")
 )
)</f>
        <v/>
      </c>
      <c r="ER2" s="693" t="str">
        <f>IF(
 OR(Application!Z83="",Application!AC83="",Application!AE83=""),
 "",
 IF(
  OR(
   NOT(ISNUMBER(Application!Z83)),NOT(ISNUMBER(Application!AC83)),NOT(ISNUMBER(Application!AE83)),
   Application!AC83&lt;1,Application!AC83&gt;12,Application!AE83&lt;1,Application!AE83&gt;31
  ),
  "",
  TEXT(DATE(Application!Z83,Application!AC83,Application!AE83),"yyyy/mm/dd")
 )
)</f>
        <v/>
      </c>
      <c r="ES2" s="693" t="str">
        <f>IF('申請人用（認定）２Ｐ '!G71="","",'申請人用（認定）２Ｐ '!G71)</f>
        <v/>
      </c>
      <c r="ET2" s="693">
        <f>IF('申請人用（認定）２Ｐ '!AA71="","",'申請人用（認定）２Ｐ '!AA71)</f>
        <v>85000</v>
      </c>
      <c r="EU2" s="693" t="str">
        <f>IF('申請人用（認定）２Ｐ '!J74="","",'申請人用（認定）２Ｐ '!J74)</f>
        <v/>
      </c>
      <c r="EV2" s="693" t="str">
        <f>IF('申請人用（認定）２Ｐ '!AA74="","",'申請人用（認定）２Ｐ '!AA74)</f>
        <v/>
      </c>
      <c r="EW2" s="693" t="str">
        <f>IF(Application!M117="","",Application!M117)</f>
        <v/>
      </c>
      <c r="EX2" s="693" t="str">
        <f>IF(Application!C117="","",Application!C117)</f>
        <v/>
      </c>
      <c r="EY2" s="693" t="str">
        <f>IF(
 OR(Application!S117="",Application!V117="",Application!X117=""),
 "",
 IF(
  OR(
   NOT(ISNUMBER(Application!S117)),NOT(ISNUMBER(Application!V117)),NOT(ISNUMBER(Application!X117)),
   Application!V117&lt;1,Application!V117&gt;12,Application!X117&lt;1,Application!X117&gt;31
  ),
  "",
  TEXT(DATE(Application!S117,Application!V117,Application!X117),"yyyy/mm/dd")
 )
)</f>
        <v/>
      </c>
      <c r="EZ2" s="693" t="str">
        <f>IF(Application!C119="","",Application!C119)</f>
        <v/>
      </c>
      <c r="FA2" s="693" t="str">
        <f>IF(Application!AB117="","",Application!AB117)</f>
        <v/>
      </c>
      <c r="FB2" s="693" t="str">
        <f>IF(Application!S121="","",Application!S121)</f>
        <v/>
      </c>
      <c r="FC2" s="693" t="str">
        <f>IF(Application!G121="","",Application!G121)</f>
        <v/>
      </c>
      <c r="FD2" s="693" t="str">
        <f>IF(Application!G123="","",Application!G123)</f>
        <v/>
      </c>
      <c r="FE2" s="693" t="str">
        <f>IF(Application!AB121="","",Application!AB121)</f>
        <v/>
      </c>
      <c r="FF2" s="693" t="str">
        <f>IF(Application!X123="","",Application!X123)</f>
        <v>CNY</v>
      </c>
      <c r="FG2" s="693" t="str">
        <f>IF(Application!AA123="","",Application!AA123)</f>
        <v/>
      </c>
      <c r="FH2" s="693" t="str">
        <f>IF(Application!J125="","",Application!J125)</f>
        <v/>
      </c>
      <c r="FI2" s="693" t="str">
        <f>IF(Application!J127="","",Application!J127)</f>
        <v/>
      </c>
      <c r="FJ2" s="693" t="str">
        <f>IF(Application!Y125="","",Application!Y125)</f>
        <v/>
      </c>
      <c r="FK2" s="693" t="str">
        <f>IF(Application!Y127="","",Application!Y127)</f>
        <v/>
      </c>
      <c r="FL2" s="693" t="str">
        <f>IF(Application!A141="","",Application!A141)</f>
        <v/>
      </c>
      <c r="FM2" s="693" t="str">
        <f>IF(Application!C141="","",Application!C141)</f>
        <v/>
      </c>
      <c r="FN2" s="693" t="str">
        <f>IF(
 OR(Application!G141="",Application!J141="",Application!L141=""),
 "",
 IF(
  OR(
   NOT(ISNUMBER(Application!G141)),NOT(ISNUMBER(Application!J141)),NOT(ISNUMBER(Application!L141)),
   Application!J141&lt;1,Application!J141&gt;12,Application!L141&lt;1,Application!L141&gt;31
  ),
  "",
  TEXT(DATE(Application!G141,Application!J141,Application!L141),"yyyy/mm/dd")
 )
)</f>
        <v/>
      </c>
      <c r="FO2" s="693" t="str">
        <f>IF(Application!N141="","",Application!N141)</f>
        <v/>
      </c>
      <c r="FP2" s="693" t="str">
        <f>IF(Application!Q141="■","有",IF(Application!S141="■","無",""))</f>
        <v/>
      </c>
      <c r="FQ2" s="693" t="str">
        <f>IF(Application!U141="","",Application!U141)</f>
        <v/>
      </c>
      <c r="FR2" s="693" t="str">
        <f>IF(Application!AB141="","",Application!AB141)</f>
        <v/>
      </c>
      <c r="FS2" s="693" t="str">
        <f>IF(Application!W142="","",Application!W142)</f>
        <v/>
      </c>
      <c r="FT2" s="693" t="str">
        <f>IF(Application!A143="","",Application!A143)</f>
        <v/>
      </c>
      <c r="FU2" s="693" t="str">
        <f>IF(Application!C143="","",Application!C143)</f>
        <v/>
      </c>
      <c r="FV2" s="693" t="str">
        <f>IF(
 OR(Application!G143="",Application!J143="",Application!L143=""),
 "",
 IF(
  OR(
   NOT(ISNUMBER(Application!G143)),NOT(ISNUMBER(Application!J143)),NOT(ISNUMBER(Application!L143)),
   Application!J143&lt;1,Application!J143&gt;12,Application!L143&lt;1,Application!L143&gt;31
  ),
  "",
  TEXT(DATE(Application!G143,Application!J143,Application!L143),"yyyy/mm/dd")
 )
)</f>
        <v/>
      </c>
      <c r="FW2" s="693" t="str">
        <f>IF(Application!N143="","",Application!N143)</f>
        <v/>
      </c>
      <c r="FX2" s="693" t="str">
        <f>IF(Application!Q143="■","有",IF(Application!S143="■","無",""))</f>
        <v/>
      </c>
      <c r="FY2" s="693" t="str">
        <f>IF(Application!U143="","",Application!U143)</f>
        <v/>
      </c>
      <c r="FZ2" s="693" t="str">
        <f>IF(Application!AB143="","",Application!AB143)</f>
        <v/>
      </c>
      <c r="GA2" s="693" t="str">
        <f>IF(Application!W144="","",Application!W144)</f>
        <v/>
      </c>
      <c r="GB2" s="693" t="str">
        <f>IF(Application!A145="","",Application!A145)</f>
        <v/>
      </c>
      <c r="GC2" s="693" t="str">
        <f>IF(Application!C145="","",Application!C145)</f>
        <v/>
      </c>
      <c r="GD2" s="693" t="str">
        <f>IF(
 OR(Application!G145="",Application!J145="",Application!L145=""),
 "",
 IF(
  OR(
   NOT(ISNUMBER(Application!G145)),NOT(ISNUMBER(Application!J145)),NOT(ISNUMBER(Application!L145)),
   Application!J145&lt;1,Application!J145&gt;12,Application!L145&lt;1,Application!L145&gt;31
  ),
  "",
  TEXT(DATE(Application!G145,Application!J145,Application!L145),"yyyy/mm/dd")
 )
)</f>
        <v/>
      </c>
      <c r="GE2" s="693" t="str">
        <f>IF(Application!N145="","",Application!N145)</f>
        <v/>
      </c>
      <c r="GF2" s="693" t="str">
        <f>IF(Application!Q145="■","有",IF(Application!S145="■","無",""))</f>
        <v/>
      </c>
      <c r="GG2" s="693" t="str">
        <f>IF(Application!U145="","",Application!U145)</f>
        <v/>
      </c>
      <c r="GH2" s="693" t="str">
        <f>IF(Application!AB145="","",Application!AB145)</f>
        <v/>
      </c>
      <c r="GI2" s="693" t="str">
        <f>IF(Application!W146="","",Application!W146)</f>
        <v/>
      </c>
      <c r="GJ2" s="693" t="str">
        <f>IF(Application!A147="","",Application!A147)</f>
        <v/>
      </c>
      <c r="GK2" s="693" t="str">
        <f>IF(Application!C147="","",Application!C147)</f>
        <v/>
      </c>
      <c r="GL2" s="693" t="str">
        <f>IF(
 OR(Application!G147="",Application!J147="",Application!L147=""),
 "",
 IF(
  OR(
   NOT(ISNUMBER(Application!G147)),NOT(ISNUMBER(Application!J147)),NOT(ISNUMBER(Application!L147)),
   Application!J147&lt;1,Application!J147&gt;12,Application!L147&lt;1,Application!L147&gt;31
  ),
  "",
  TEXT(DATE(Application!G147,Application!J147,Application!L147),"yyyy/mm/dd")
 )
)</f>
        <v/>
      </c>
      <c r="GM2" s="693" t="str">
        <f>IF(Application!N147="","",Application!N147)</f>
        <v/>
      </c>
      <c r="GN2" s="693" t="str">
        <f>IF(Application!Q147="■","有",IF(Application!S147="■","無",""))</f>
        <v/>
      </c>
      <c r="GO2" s="693" t="str">
        <f>IF(Application!U147="","",Application!U147)</f>
        <v/>
      </c>
      <c r="GP2" s="693" t="str">
        <f>IF(Application!AB147="","",Application!AB147)</f>
        <v/>
      </c>
      <c r="GQ2" s="693" t="str">
        <f>IF(Application!W148="","",Application!W148)</f>
        <v/>
      </c>
      <c r="GR2" s="693" t="str">
        <f>IF(Application!D16="","",Application!D16)</f>
        <v/>
      </c>
      <c r="GS2" s="693" t="str">
        <f>IF(Application!D18="","",Application!D18)</f>
        <v/>
      </c>
      <c r="GT2" s="693" t="str">
        <f>IF(Application!Z16="","",Application!Z16)</f>
        <v/>
      </c>
      <c r="GU2" s="693" t="str">
        <f>IF(Application!Z18="","",Application!Z18)</f>
        <v/>
      </c>
    </row>
    <row r="3" spans="1:203" ht="20.100000000000001" customHeight="1">
      <c r="A3" s="1056" t="s">
        <v>1148</v>
      </c>
      <c r="B3" s="1056"/>
      <c r="C3" s="1056"/>
      <c r="D3" s="1056"/>
      <c r="E3" s="1056"/>
      <c r="F3" s="1056"/>
      <c r="G3" s="1056"/>
      <c r="H3" s="1056"/>
      <c r="I3" s="1056"/>
      <c r="J3" s="1056"/>
      <c r="K3" s="1056"/>
      <c r="L3" s="1056"/>
      <c r="M3" s="1056"/>
      <c r="N3" s="1056"/>
      <c r="O3" s="1056"/>
      <c r="P3" s="1056"/>
      <c r="Q3" s="1056"/>
      <c r="R3" s="1056"/>
      <c r="S3" s="1056"/>
      <c r="T3" s="1056"/>
      <c r="U3" s="1056"/>
      <c r="V3" s="1056"/>
      <c r="W3" s="1056"/>
      <c r="X3" s="1056"/>
      <c r="Y3" s="1056"/>
      <c r="Z3" s="1056"/>
      <c r="AA3" s="1056"/>
      <c r="AB3" s="1056"/>
      <c r="AC3" s="1056"/>
      <c r="AD3" s="1056"/>
      <c r="AE3" s="1056"/>
      <c r="AF3" s="1056"/>
    </row>
    <row r="4" spans="1:203" ht="2.25" customHeight="1"/>
    <row r="5" spans="1:203" ht="12.75" customHeight="1">
      <c r="A5" s="1057" t="s">
        <v>1149</v>
      </c>
      <c r="B5" s="1057"/>
      <c r="C5" s="1057"/>
      <c r="D5" s="1057"/>
      <c r="E5" s="1057"/>
      <c r="F5" s="1057"/>
      <c r="G5" s="1057"/>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row>
    <row r="6" spans="1:203" ht="2.25" customHeight="1"/>
    <row r="7" spans="1:203" ht="12.75" customHeight="1">
      <c r="A7" s="1058" t="s">
        <v>2130</v>
      </c>
      <c r="B7" s="1058"/>
      <c r="C7" s="1058"/>
      <c r="D7" s="1058"/>
      <c r="E7" s="1058"/>
      <c r="F7" s="1058"/>
      <c r="G7" s="1058"/>
      <c r="H7" s="1058"/>
      <c r="I7" s="1058"/>
      <c r="J7" s="1059" t="str">
        <f>IF(RIGHT(A7,2)="学校","長殿","学校長殿")</f>
        <v>学校長殿</v>
      </c>
      <c r="K7" s="1059"/>
      <c r="L7" s="1059"/>
      <c r="M7" s="1059"/>
      <c r="N7" s="1059"/>
      <c r="O7" s="1059"/>
      <c r="W7" s="701"/>
      <c r="X7" s="701"/>
      <c r="Y7" s="702" t="s">
        <v>2140</v>
      </c>
      <c r="Z7" s="1065"/>
      <c r="AA7" s="1065"/>
      <c r="AB7" s="703" t="s">
        <v>1150</v>
      </c>
      <c r="AC7" s="1065"/>
      <c r="AD7" s="703" t="s">
        <v>852</v>
      </c>
      <c r="AE7" s="1065"/>
      <c r="AF7" s="703" t="s">
        <v>1629</v>
      </c>
    </row>
    <row r="8" spans="1:203" ht="12.75" customHeight="1">
      <c r="A8" s="1058"/>
      <c r="B8" s="1058"/>
      <c r="C8" s="1058"/>
      <c r="D8" s="1058"/>
      <c r="E8" s="1058"/>
      <c r="F8" s="1058"/>
      <c r="G8" s="1058"/>
      <c r="H8" s="1058"/>
      <c r="I8" s="1058"/>
      <c r="J8" s="1059"/>
      <c r="K8" s="1059"/>
      <c r="L8" s="1059"/>
      <c r="M8" s="1059"/>
      <c r="N8" s="1059"/>
      <c r="O8" s="1059"/>
      <c r="W8" s="701"/>
      <c r="X8" s="701"/>
      <c r="Y8" s="704" t="s">
        <v>2141</v>
      </c>
      <c r="Z8" s="1065"/>
      <c r="AA8" s="1065"/>
      <c r="AB8" s="705" t="s">
        <v>845</v>
      </c>
      <c r="AC8" s="1065"/>
      <c r="AD8" s="705" t="s">
        <v>846</v>
      </c>
      <c r="AE8" s="1065"/>
      <c r="AF8" s="705" t="s">
        <v>1630</v>
      </c>
    </row>
    <row r="9" spans="1:203" ht="12.75" customHeight="1">
      <c r="A9" s="1061" t="s">
        <v>2131</v>
      </c>
      <c r="B9" s="1061"/>
      <c r="C9" s="1061"/>
      <c r="D9" s="1061"/>
      <c r="E9" s="1061"/>
      <c r="F9" s="1061"/>
      <c r="G9" s="1061"/>
      <c r="H9" s="1061"/>
      <c r="I9" s="1061"/>
      <c r="J9" s="1061"/>
      <c r="K9" s="1061"/>
      <c r="L9" s="1061"/>
      <c r="M9" s="1061"/>
      <c r="N9" s="1061"/>
      <c r="AF9" s="599"/>
    </row>
    <row r="10" spans="1:203" ht="2.25" customHeight="1"/>
    <row r="11" spans="1:203" ht="18" customHeight="1">
      <c r="A11" s="1062" t="s">
        <v>1159</v>
      </c>
      <c r="B11" s="1062"/>
      <c r="C11" s="1062"/>
      <c r="D11" s="1062"/>
      <c r="E11" s="1062"/>
      <c r="F11" s="1064" t="s">
        <v>2132</v>
      </c>
      <c r="G11" s="1064"/>
      <c r="H11" s="1064"/>
      <c r="I11" s="1064"/>
      <c r="J11" s="1064"/>
      <c r="K11" s="1064"/>
      <c r="L11" s="1064"/>
      <c r="M11" s="1064"/>
      <c r="N11" s="1064"/>
      <c r="O11" s="1064"/>
      <c r="P11" s="1064"/>
      <c r="Q11" s="1064"/>
      <c r="R11" s="1064"/>
      <c r="S11" s="1064"/>
      <c r="T11" s="1064"/>
      <c r="U11" s="616"/>
      <c r="V11" s="616"/>
      <c r="X11" s="607"/>
      <c r="Y11" s="607"/>
      <c r="Z11" s="607"/>
      <c r="AA11" s="606" t="s">
        <v>1160</v>
      </c>
      <c r="AB11" s="1032" t="s">
        <v>2133</v>
      </c>
      <c r="AC11" s="1032"/>
      <c r="AD11" s="1032"/>
      <c r="AE11" s="1032"/>
      <c r="AF11" s="1032"/>
      <c r="AH11" s="666" t="s">
        <v>1815</v>
      </c>
    </row>
    <row r="12" spans="1:203" ht="2.25" customHeight="1"/>
    <row r="13" spans="1:203" ht="18" customHeight="1">
      <c r="A13" s="1063" t="s">
        <v>1153</v>
      </c>
      <c r="B13" s="1063"/>
      <c r="C13" s="905" t="s">
        <v>2235</v>
      </c>
      <c r="D13" s="905"/>
      <c r="E13" s="905"/>
      <c r="F13" s="905"/>
      <c r="G13" s="905"/>
      <c r="H13" s="905"/>
      <c r="I13" s="905"/>
      <c r="J13" s="905"/>
      <c r="K13" s="605"/>
      <c r="L13" s="605"/>
      <c r="O13" s="606" t="s">
        <v>1152</v>
      </c>
      <c r="P13" s="831">
        <v>2026</v>
      </c>
      <c r="Q13" s="831"/>
      <c r="R13" s="607" t="s">
        <v>1150</v>
      </c>
      <c r="S13" s="678">
        <v>10</v>
      </c>
      <c r="T13" s="608" t="s">
        <v>852</v>
      </c>
      <c r="AA13" s="606" t="s">
        <v>1151</v>
      </c>
      <c r="AB13" s="831">
        <v>2028</v>
      </c>
      <c r="AC13" s="831"/>
      <c r="AD13" s="607" t="s">
        <v>1150</v>
      </c>
      <c r="AE13" s="678">
        <v>3</v>
      </c>
      <c r="AF13" s="608" t="s">
        <v>852</v>
      </c>
      <c r="AH13" s="666" t="s">
        <v>1816</v>
      </c>
    </row>
    <row r="14" spans="1:203" s="613" customFormat="1" ht="12.75" customHeight="1">
      <c r="A14" s="1060" t="s">
        <v>1808</v>
      </c>
      <c r="B14" s="1060"/>
      <c r="C14" s="881" t="str">
        <f>IF(C13="","",
 _xlfn.IFS(
  C13="進学2年コース", "2-Year College Preparatory Course",
  C13="進学1.9年コース", "1-Year &amp; 9-Month College Preparatory Course",
  C13="進学1.6年コース", "1-Year &amp; 6-Month College Preparatory Course",
  C13="進学1.3年コース", "1-Year &amp; 3-Month College Preparatory Course",
  C13="進学1年コース", "1-Year College Preparatory Course",
  C13="準備教育2年課程", "2-Year Preparatory Education Program",
  C13="準備教育1.6年課程", "1-Year &amp; 6-Month Preparatory Education Program",
  C13="短期コース", "Short-Term Course",
  C13="一般2年コース", "2-Year General Course",
  C13="一般1年コース", "1-Year General Course",
  C13="就職2年コース", "2-Year Employment Preparation Course",
  C13="就職1年コース", "1-Year Employment Preparation Course",
  TRUE, ""
 ))</f>
        <v>1-Year &amp; 6-Month College Preparatory Course</v>
      </c>
      <c r="D14" s="881"/>
      <c r="E14" s="881"/>
      <c r="F14" s="881"/>
      <c r="G14" s="881"/>
      <c r="H14" s="881"/>
      <c r="I14" s="881"/>
      <c r="J14" s="881"/>
      <c r="K14" s="604"/>
      <c r="L14" s="604"/>
      <c r="M14" s="1060" t="s">
        <v>1809</v>
      </c>
      <c r="N14" s="1060"/>
      <c r="O14" s="1060"/>
      <c r="P14" s="603"/>
      <c r="Q14" s="603"/>
      <c r="R14" s="603" t="s">
        <v>845</v>
      </c>
      <c r="S14" s="602"/>
      <c r="T14" s="602" t="s">
        <v>846</v>
      </c>
      <c r="W14" s="1060" t="s">
        <v>1810</v>
      </c>
      <c r="X14" s="1060"/>
      <c r="Y14" s="1060"/>
      <c r="Z14" s="1060"/>
      <c r="AA14" s="1060"/>
      <c r="AB14" s="603"/>
      <c r="AC14" s="603"/>
      <c r="AD14" s="603" t="s">
        <v>845</v>
      </c>
      <c r="AE14" s="602"/>
      <c r="AF14" s="602" t="s">
        <v>846</v>
      </c>
      <c r="AH14" s="665"/>
      <c r="AI14" s="614"/>
      <c r="BF14" s="615"/>
    </row>
    <row r="15" spans="1:203" ht="2.25" customHeight="1"/>
    <row r="16" spans="1:203" ht="24.95" customHeight="1">
      <c r="A16" s="1053" t="s">
        <v>1811</v>
      </c>
      <c r="B16" s="1053"/>
      <c r="C16" s="1053"/>
      <c r="D16" s="969"/>
      <c r="E16" s="969"/>
      <c r="F16" s="969"/>
      <c r="G16" s="969"/>
      <c r="H16" s="969"/>
      <c r="I16" s="969"/>
      <c r="J16" s="969"/>
      <c r="K16" s="969"/>
      <c r="L16" s="969"/>
      <c r="M16" s="969"/>
      <c r="N16" s="969"/>
      <c r="O16" s="969"/>
      <c r="P16" s="969"/>
      <c r="Q16" s="969"/>
      <c r="R16" s="969"/>
      <c r="T16" s="605"/>
      <c r="U16" s="605"/>
      <c r="V16" s="1072" t="s">
        <v>1813</v>
      </c>
      <c r="W16" s="1073"/>
      <c r="X16" s="1073"/>
      <c r="Y16" s="1073"/>
      <c r="Z16" s="1028"/>
      <c r="AA16" s="1028"/>
      <c r="AB16" s="1028"/>
      <c r="AC16" s="1028"/>
      <c r="AD16" s="1028"/>
      <c r="AE16" s="1028"/>
      <c r="AF16" s="1028"/>
      <c r="AH16" s="665" t="s">
        <v>1817</v>
      </c>
    </row>
    <row r="17" spans="1:65" s="609" customFormat="1" ht="2.25" customHeight="1">
      <c r="A17" s="602"/>
      <c r="B17" s="602"/>
      <c r="C17" s="602"/>
      <c r="AH17" s="664"/>
      <c r="AI17" s="612"/>
      <c r="BF17" s="610"/>
    </row>
    <row r="18" spans="1:65" ht="24.95" customHeight="1">
      <c r="A18" s="1053" t="s">
        <v>1812</v>
      </c>
      <c r="B18" s="1053"/>
      <c r="C18" s="1053"/>
      <c r="D18" s="969"/>
      <c r="E18" s="969"/>
      <c r="F18" s="969"/>
      <c r="G18" s="969"/>
      <c r="H18" s="969"/>
      <c r="I18" s="969"/>
      <c r="J18" s="969"/>
      <c r="K18" s="969"/>
      <c r="L18" s="969"/>
      <c r="M18" s="969"/>
      <c r="N18" s="969"/>
      <c r="O18" s="969"/>
      <c r="P18" s="969"/>
      <c r="Q18" s="969"/>
      <c r="R18" s="969"/>
      <c r="S18" s="1074" t="s">
        <v>1814</v>
      </c>
      <c r="T18" s="1074"/>
      <c r="U18" s="1074"/>
      <c r="V18" s="1074"/>
      <c r="W18" s="1074"/>
      <c r="X18" s="1074"/>
      <c r="Y18" s="1074"/>
      <c r="Z18" s="831"/>
      <c r="AA18" s="831"/>
      <c r="AB18" s="831"/>
      <c r="AC18" s="831"/>
      <c r="AD18" s="831"/>
      <c r="AE18" s="831"/>
      <c r="AF18" s="831"/>
      <c r="AH18" s="664" t="s">
        <v>1818</v>
      </c>
    </row>
    <row r="19" spans="1:65" ht="2.25" customHeight="1">
      <c r="AF19" s="599"/>
    </row>
    <row r="20" spans="1:65" ht="15" customHeight="1">
      <c r="A20" s="599" t="s">
        <v>1154</v>
      </c>
      <c r="AH20" s="921" t="s">
        <v>1819</v>
      </c>
      <c r="AI20" s="921"/>
      <c r="AJ20" s="921"/>
      <c r="AK20" s="921"/>
      <c r="AL20" s="921"/>
      <c r="AM20" s="921"/>
      <c r="AN20" s="921"/>
      <c r="AO20" s="921"/>
      <c r="AP20" s="921"/>
      <c r="AQ20" s="921"/>
      <c r="AR20" s="921"/>
      <c r="AS20" s="921"/>
      <c r="AT20" s="921"/>
      <c r="AU20" s="921"/>
      <c r="AV20" s="921"/>
      <c r="AW20" s="921"/>
      <c r="AX20" s="921"/>
      <c r="AY20" s="921"/>
      <c r="AZ20" s="921"/>
      <c r="BA20" s="921"/>
      <c r="BB20" s="921"/>
      <c r="BC20" s="921"/>
      <c r="BD20" s="921"/>
      <c r="BE20" s="921"/>
      <c r="BF20" s="921"/>
      <c r="BG20" s="921"/>
      <c r="BH20" s="921"/>
      <c r="BI20" s="921"/>
      <c r="BJ20" s="921"/>
      <c r="BK20" s="921"/>
      <c r="BL20" s="921"/>
      <c r="BM20" s="921"/>
    </row>
    <row r="21" spans="1:65" ht="2.25" customHeight="1">
      <c r="AH21" s="921"/>
      <c r="AI21" s="921"/>
      <c r="AJ21" s="921"/>
      <c r="AK21" s="921"/>
      <c r="AL21" s="921"/>
      <c r="AM21" s="921"/>
      <c r="AN21" s="921"/>
      <c r="AO21" s="921"/>
      <c r="AP21" s="921"/>
      <c r="AQ21" s="921"/>
      <c r="AR21" s="921"/>
      <c r="AS21" s="921"/>
      <c r="AT21" s="921"/>
      <c r="AU21" s="921"/>
      <c r="AV21" s="921"/>
      <c r="AW21" s="921"/>
      <c r="AX21" s="921"/>
      <c r="AY21" s="921"/>
      <c r="AZ21" s="921"/>
      <c r="BA21" s="921"/>
      <c r="BB21" s="921"/>
      <c r="BC21" s="921"/>
      <c r="BD21" s="921"/>
      <c r="BE21" s="921"/>
      <c r="BF21" s="921"/>
      <c r="BG21" s="921"/>
      <c r="BH21" s="921"/>
      <c r="BI21" s="921"/>
      <c r="BJ21" s="921"/>
      <c r="BK21" s="921"/>
      <c r="BL21" s="921"/>
      <c r="BM21" s="921"/>
    </row>
    <row r="22" spans="1:65" ht="15" customHeight="1">
      <c r="A22" s="598" t="s">
        <v>66</v>
      </c>
      <c r="B22" s="1036" t="s">
        <v>1155</v>
      </c>
      <c r="C22" s="1036"/>
      <c r="D22" s="1036"/>
      <c r="E22" s="635" t="s">
        <v>1156</v>
      </c>
      <c r="F22" s="1032" t="s">
        <v>1157</v>
      </c>
      <c r="G22" s="1032"/>
      <c r="H22" s="1032"/>
      <c r="I22" s="1032"/>
      <c r="J22" s="681"/>
      <c r="K22" s="1032" t="s">
        <v>2182</v>
      </c>
      <c r="L22" s="1032"/>
      <c r="M22" s="1032"/>
      <c r="N22" s="1034"/>
      <c r="O22" s="1034"/>
      <c r="P22" s="605"/>
      <c r="Q22" s="598" t="s">
        <v>65</v>
      </c>
      <c r="R22" s="1036" t="s">
        <v>2190</v>
      </c>
      <c r="S22" s="1036"/>
      <c r="T22" s="1036"/>
      <c r="U22" s="1036"/>
      <c r="V22" s="1036"/>
      <c r="W22" s="1036"/>
      <c r="X22" s="1036"/>
      <c r="Y22" s="1036"/>
      <c r="Z22" s="1036"/>
      <c r="AA22" s="1036"/>
      <c r="AB22" s="1036"/>
      <c r="AC22" s="1036"/>
      <c r="AD22" s="1036"/>
      <c r="AE22" s="1036"/>
      <c r="AF22" s="1036"/>
      <c r="AH22" s="921"/>
      <c r="AI22" s="921"/>
      <c r="AJ22" s="921"/>
      <c r="AK22" s="921"/>
      <c r="AL22" s="921"/>
      <c r="AM22" s="921"/>
      <c r="AN22" s="921"/>
      <c r="AO22" s="921"/>
      <c r="AP22" s="921"/>
      <c r="AQ22" s="921"/>
      <c r="AR22" s="921"/>
      <c r="AS22" s="921"/>
      <c r="AT22" s="921"/>
      <c r="AU22" s="921"/>
      <c r="AV22" s="921"/>
      <c r="AW22" s="921"/>
      <c r="AX22" s="921"/>
      <c r="AY22" s="921"/>
      <c r="AZ22" s="921"/>
      <c r="BA22" s="921"/>
      <c r="BB22" s="921"/>
      <c r="BC22" s="921"/>
      <c r="BD22" s="921"/>
      <c r="BE22" s="921"/>
      <c r="BF22" s="921"/>
      <c r="BG22" s="921"/>
      <c r="BH22" s="921"/>
      <c r="BI22" s="921"/>
      <c r="BJ22" s="921"/>
      <c r="BK22" s="921"/>
      <c r="BL22" s="921"/>
      <c r="BM22" s="921"/>
    </row>
    <row r="23" spans="1:65" ht="2.25" customHeight="1"/>
    <row r="24" spans="1:65" ht="15" customHeight="1">
      <c r="A24" s="1054" t="s">
        <v>2183</v>
      </c>
      <c r="B24" s="1054"/>
      <c r="C24" s="1055" t="s">
        <v>2184</v>
      </c>
      <c r="D24" s="1055"/>
      <c r="E24" s="782">
        <v>30</v>
      </c>
      <c r="F24" s="720" t="s">
        <v>2185</v>
      </c>
      <c r="G24" s="1035" t="s">
        <v>2186</v>
      </c>
      <c r="H24" s="1035"/>
      <c r="I24" s="721"/>
      <c r="J24" s="720" t="s">
        <v>2185</v>
      </c>
      <c r="K24" s="1033" t="s">
        <v>2187</v>
      </c>
      <c r="L24" s="1033"/>
      <c r="M24" s="1033"/>
      <c r="N24" s="782">
        <v>20</v>
      </c>
      <c r="O24" s="720" t="s">
        <v>2185</v>
      </c>
      <c r="P24" s="720"/>
      <c r="Q24" s="722" t="s">
        <v>2191</v>
      </c>
      <c r="R24" s="1037"/>
      <c r="S24" s="1037"/>
      <c r="T24" s="1037"/>
      <c r="U24" s="1037"/>
      <c r="V24" s="1037"/>
      <c r="W24" s="1037"/>
      <c r="X24" s="1037"/>
      <c r="Y24" s="1037"/>
      <c r="Z24" s="1037"/>
      <c r="AA24" s="1037"/>
      <c r="AB24" s="1037"/>
      <c r="AC24" s="1037"/>
      <c r="AD24" s="1037"/>
      <c r="AE24" s="1037"/>
      <c r="AF24" s="723" t="s">
        <v>1756</v>
      </c>
      <c r="AH24" s="666"/>
    </row>
    <row r="25" spans="1:65" ht="2.25" customHeight="1"/>
    <row r="26" spans="1:65" ht="2.25" customHeight="1" thickBot="1"/>
    <row r="27" spans="1:65" ht="18" customHeight="1">
      <c r="A27" s="1038" t="s">
        <v>1802</v>
      </c>
      <c r="B27" s="1039"/>
      <c r="C27" s="1039"/>
      <c r="D27" s="1039"/>
      <c r="E27" s="1040"/>
      <c r="F27" s="1041" t="s">
        <v>1803</v>
      </c>
      <c r="G27" s="1042"/>
      <c r="H27" s="1042"/>
      <c r="I27" s="1042"/>
      <c r="J27" s="1042"/>
      <c r="K27" s="1042"/>
      <c r="L27" s="1043"/>
      <c r="M27" s="1049" t="s">
        <v>1804</v>
      </c>
      <c r="N27" s="1042"/>
      <c r="O27" s="1042"/>
      <c r="P27" s="1042"/>
      <c r="Q27" s="1042"/>
      <c r="R27" s="1042"/>
      <c r="S27" s="1042"/>
      <c r="T27" s="1042"/>
      <c r="U27" s="1042"/>
      <c r="V27" s="1042"/>
      <c r="W27" s="1042"/>
      <c r="X27" s="1042"/>
      <c r="Y27" s="1050"/>
      <c r="Z27" s="985" t="s">
        <v>2124</v>
      </c>
      <c r="AA27" s="986"/>
      <c r="AB27" s="986"/>
      <c r="AC27" s="986"/>
      <c r="AD27" s="986"/>
      <c r="AE27" s="986"/>
      <c r="AF27" s="987"/>
      <c r="AH27" s="667" t="s">
        <v>1820</v>
      </c>
      <c r="AI27" s="667"/>
      <c r="AJ27" s="667"/>
      <c r="AK27" s="667"/>
      <c r="AL27" s="667"/>
      <c r="AM27" s="667"/>
      <c r="AN27" s="667"/>
      <c r="AO27" s="667"/>
      <c r="AP27" s="667"/>
      <c r="AQ27" s="667"/>
      <c r="AR27" s="667"/>
    </row>
    <row r="28" spans="1:65" ht="18" customHeight="1">
      <c r="A28" s="1044" t="s">
        <v>1805</v>
      </c>
      <c r="B28" s="1045"/>
      <c r="C28" s="1045"/>
      <c r="D28" s="1045"/>
      <c r="E28" s="1046"/>
      <c r="F28" s="793"/>
      <c r="G28" s="1047"/>
      <c r="H28" s="1047"/>
      <c r="I28" s="1047"/>
      <c r="J28" s="1047"/>
      <c r="K28" s="1047"/>
      <c r="L28" s="1048"/>
      <c r="M28" s="1051"/>
      <c r="N28" s="1047"/>
      <c r="O28" s="1047"/>
      <c r="P28" s="1047"/>
      <c r="Q28" s="1047"/>
      <c r="R28" s="1047"/>
      <c r="S28" s="1047"/>
      <c r="T28" s="1047"/>
      <c r="U28" s="1047"/>
      <c r="V28" s="1047"/>
      <c r="W28" s="1047"/>
      <c r="X28" s="1047"/>
      <c r="Y28" s="1052"/>
      <c r="Z28" s="988"/>
      <c r="AA28" s="989"/>
      <c r="AB28" s="989"/>
      <c r="AC28" s="989"/>
      <c r="AD28" s="989"/>
      <c r="AE28" s="989"/>
      <c r="AF28" s="990"/>
      <c r="AH28" s="662" t="s">
        <v>1821</v>
      </c>
      <c r="AI28" s="667"/>
      <c r="AJ28" s="667"/>
      <c r="AK28" s="667"/>
      <c r="AL28" s="667"/>
      <c r="AM28" s="667"/>
      <c r="AN28" s="667"/>
      <c r="AO28" s="667"/>
      <c r="AP28" s="667"/>
      <c r="AQ28" s="667"/>
      <c r="AR28" s="667"/>
    </row>
    <row r="29" spans="1:65" ht="18" customHeight="1">
      <c r="A29" s="994" t="s">
        <v>1806</v>
      </c>
      <c r="B29" s="995"/>
      <c r="C29" s="995"/>
      <c r="D29" s="995"/>
      <c r="E29" s="996"/>
      <c r="F29" s="997"/>
      <c r="G29" s="998"/>
      <c r="H29" s="998"/>
      <c r="I29" s="998"/>
      <c r="J29" s="998"/>
      <c r="K29" s="998"/>
      <c r="L29" s="999"/>
      <c r="M29" s="1018"/>
      <c r="N29" s="998"/>
      <c r="O29" s="998"/>
      <c r="P29" s="998"/>
      <c r="Q29" s="998"/>
      <c r="R29" s="998"/>
      <c r="S29" s="998"/>
      <c r="T29" s="998"/>
      <c r="U29" s="998"/>
      <c r="V29" s="998"/>
      <c r="W29" s="998"/>
      <c r="X29" s="998"/>
      <c r="Y29" s="1019"/>
      <c r="Z29" s="988"/>
      <c r="AA29" s="989"/>
      <c r="AB29" s="989"/>
      <c r="AC29" s="989"/>
      <c r="AD29" s="989"/>
      <c r="AE29" s="989"/>
      <c r="AF29" s="990"/>
      <c r="AH29" s="663"/>
      <c r="AI29" s="663"/>
      <c r="AJ29" s="663"/>
      <c r="AK29" s="663"/>
      <c r="AL29" s="663"/>
      <c r="AM29" s="663"/>
      <c r="AN29" s="663"/>
      <c r="AO29" s="663"/>
      <c r="AP29" s="663"/>
      <c r="AQ29" s="663"/>
      <c r="AR29" s="663"/>
      <c r="AS29" s="663"/>
      <c r="AT29" s="663"/>
      <c r="AU29" s="663"/>
      <c r="AV29" s="663"/>
      <c r="AW29" s="663"/>
      <c r="AX29" s="663"/>
      <c r="AY29" s="663"/>
      <c r="AZ29" s="663"/>
      <c r="BA29" s="663"/>
      <c r="BB29" s="663"/>
      <c r="BC29" s="663"/>
      <c r="BD29" s="663"/>
      <c r="BE29" s="663"/>
      <c r="BF29" s="663"/>
      <c r="BG29" s="663"/>
      <c r="BH29" s="663"/>
      <c r="BI29" s="663"/>
      <c r="BJ29" s="663"/>
      <c r="BK29" s="663"/>
      <c r="BL29" s="663"/>
      <c r="BM29" s="663"/>
    </row>
    <row r="30" spans="1:65" ht="18" customHeight="1">
      <c r="A30" s="1000" t="s">
        <v>2013</v>
      </c>
      <c r="B30" s="1001"/>
      <c r="C30" s="1001"/>
      <c r="D30" s="1001"/>
      <c r="E30" s="1002"/>
      <c r="F30" s="1003"/>
      <c r="G30" s="1004"/>
      <c r="H30" s="1004"/>
      <c r="I30" s="1004"/>
      <c r="J30" s="1004"/>
      <c r="K30" s="1004"/>
      <c r="L30" s="1005"/>
      <c r="M30" s="1020"/>
      <c r="N30" s="1004"/>
      <c r="O30" s="1004"/>
      <c r="P30" s="1004"/>
      <c r="Q30" s="1004"/>
      <c r="R30" s="1004"/>
      <c r="S30" s="1004"/>
      <c r="T30" s="1004"/>
      <c r="U30" s="1004"/>
      <c r="V30" s="1004"/>
      <c r="W30" s="1004"/>
      <c r="X30" s="1004"/>
      <c r="Y30" s="1021"/>
      <c r="Z30" s="988"/>
      <c r="AA30" s="989"/>
      <c r="AB30" s="989"/>
      <c r="AC30" s="989"/>
      <c r="AD30" s="989"/>
      <c r="AE30" s="989"/>
      <c r="AF30" s="990"/>
      <c r="AH30" s="663"/>
      <c r="AI30" s="663"/>
      <c r="AJ30" s="663"/>
      <c r="AK30" s="663"/>
      <c r="AL30" s="663"/>
      <c r="AM30" s="663"/>
      <c r="AN30" s="663"/>
      <c r="AO30" s="663"/>
      <c r="AP30" s="663"/>
      <c r="AQ30" s="663"/>
      <c r="AR30" s="663"/>
      <c r="AS30" s="663"/>
      <c r="AT30" s="663"/>
      <c r="AU30" s="663"/>
      <c r="AV30" s="663"/>
      <c r="AW30" s="663"/>
      <c r="AX30" s="663"/>
      <c r="AY30" s="663"/>
      <c r="AZ30" s="663"/>
      <c r="BA30" s="663"/>
      <c r="BB30" s="663"/>
      <c r="BC30" s="663"/>
      <c r="BD30" s="663"/>
      <c r="BE30" s="663"/>
      <c r="BF30" s="663"/>
      <c r="BG30" s="663"/>
      <c r="BH30" s="663"/>
      <c r="BI30" s="663"/>
      <c r="BJ30" s="663"/>
      <c r="BK30" s="663"/>
      <c r="BL30" s="663"/>
      <c r="BM30" s="663"/>
    </row>
    <row r="31" spans="1:65" ht="18" customHeight="1">
      <c r="A31" s="1006" t="s">
        <v>1626</v>
      </c>
      <c r="B31" s="914"/>
      <c r="C31" s="914"/>
      <c r="D31" s="914"/>
      <c r="E31" s="915"/>
      <c r="F31" s="1012" t="s">
        <v>1164</v>
      </c>
      <c r="G31" s="1013"/>
      <c r="H31" s="1014"/>
      <c r="I31" s="1007" t="s">
        <v>1636</v>
      </c>
      <c r="J31" s="1008"/>
      <c r="K31" s="1008"/>
      <c r="L31" s="1009"/>
      <c r="M31" s="827"/>
      <c r="N31" s="828"/>
      <c r="O31" s="620" t="s">
        <v>1150</v>
      </c>
      <c r="P31" s="828"/>
      <c r="Q31" s="620" t="s">
        <v>852</v>
      </c>
      <c r="R31" s="828"/>
      <c r="S31" s="621" t="s">
        <v>1629</v>
      </c>
      <c r="T31" s="916" t="s">
        <v>1637</v>
      </c>
      <c r="U31" s="915"/>
      <c r="V31" s="625" t="s">
        <v>65</v>
      </c>
      <c r="W31" s="626" t="s">
        <v>1632</v>
      </c>
      <c r="X31" s="627" t="s">
        <v>65</v>
      </c>
      <c r="Y31" s="626" t="s">
        <v>1634</v>
      </c>
      <c r="Z31" s="988"/>
      <c r="AA31" s="989"/>
      <c r="AB31" s="989"/>
      <c r="AC31" s="989"/>
      <c r="AD31" s="989"/>
      <c r="AE31" s="989"/>
      <c r="AF31" s="990"/>
      <c r="AG31" s="1022" t="str">
        <f>IF(V33="■","配偶者氏名"&amp;CHAR(10)&amp;"(Name of spouse)↓","")</f>
        <v/>
      </c>
      <c r="AH31" s="666" t="s">
        <v>1822</v>
      </c>
    </row>
    <row r="32" spans="1:65" s="613" customFormat="1" ht="9.9499999999999993" customHeight="1">
      <c r="A32" s="809" t="s">
        <v>1627</v>
      </c>
      <c r="B32" s="810"/>
      <c r="C32" s="810"/>
      <c r="D32" s="810"/>
      <c r="E32" s="848"/>
      <c r="F32" s="1015"/>
      <c r="G32" s="1016"/>
      <c r="H32" s="1017"/>
      <c r="I32" s="857" t="s">
        <v>1628</v>
      </c>
      <c r="J32" s="810"/>
      <c r="K32" s="810"/>
      <c r="L32" s="848"/>
      <c r="M32" s="830"/>
      <c r="N32" s="831"/>
      <c r="O32" s="622" t="s">
        <v>845</v>
      </c>
      <c r="P32" s="831"/>
      <c r="Q32" s="622" t="s">
        <v>846</v>
      </c>
      <c r="R32" s="831"/>
      <c r="S32" s="675" t="s">
        <v>1630</v>
      </c>
      <c r="T32" s="898" t="s">
        <v>1631</v>
      </c>
      <c r="U32" s="900"/>
      <c r="V32" s="911" t="s">
        <v>1633</v>
      </c>
      <c r="W32" s="1030"/>
      <c r="X32" s="899" t="s">
        <v>1635</v>
      </c>
      <c r="Y32" s="1031"/>
      <c r="Z32" s="988"/>
      <c r="AA32" s="989"/>
      <c r="AB32" s="989"/>
      <c r="AC32" s="989"/>
      <c r="AD32" s="989"/>
      <c r="AE32" s="989"/>
      <c r="AF32" s="990"/>
      <c r="AG32" s="1022"/>
      <c r="AH32" s="614"/>
      <c r="AI32" s="614"/>
      <c r="BF32" s="615"/>
    </row>
    <row r="33" spans="1:67" ht="18" customHeight="1">
      <c r="A33" s="1006" t="s">
        <v>895</v>
      </c>
      <c r="B33" s="917"/>
      <c r="C33" s="918"/>
      <c r="D33" s="888"/>
      <c r="E33" s="889"/>
      <c r="F33" s="889"/>
      <c r="G33" s="889"/>
      <c r="H33" s="1011"/>
      <c r="I33" s="913" t="s">
        <v>1639</v>
      </c>
      <c r="J33" s="914"/>
      <c r="K33" s="915"/>
      <c r="L33" s="888"/>
      <c r="M33" s="889"/>
      <c r="N33" s="889"/>
      <c r="O33" s="889"/>
      <c r="P33" s="889"/>
      <c r="Q33" s="889"/>
      <c r="R33" s="1011"/>
      <c r="S33" s="916" t="s">
        <v>1641</v>
      </c>
      <c r="T33" s="917"/>
      <c r="U33" s="918"/>
      <c r="V33" s="625" t="s">
        <v>65</v>
      </c>
      <c r="W33" s="626" t="s">
        <v>1644</v>
      </c>
      <c r="X33" s="627" t="s">
        <v>65</v>
      </c>
      <c r="Y33" s="626" t="s">
        <v>1645</v>
      </c>
      <c r="Z33" s="988"/>
      <c r="AA33" s="989"/>
      <c r="AB33" s="989"/>
      <c r="AC33" s="989"/>
      <c r="AD33" s="989"/>
      <c r="AE33" s="989"/>
      <c r="AF33" s="990"/>
      <c r="AG33" s="681"/>
      <c r="AH33" s="666" t="s">
        <v>1823</v>
      </c>
    </row>
    <row r="34" spans="1:67" s="613" customFormat="1" ht="9.9499999999999993" customHeight="1">
      <c r="A34" s="1010" t="s">
        <v>1638</v>
      </c>
      <c r="B34" s="876"/>
      <c r="C34" s="879"/>
      <c r="D34" s="830"/>
      <c r="E34" s="831"/>
      <c r="F34" s="831"/>
      <c r="G34" s="831"/>
      <c r="H34" s="832"/>
      <c r="I34" s="857" t="s">
        <v>1640</v>
      </c>
      <c r="J34" s="810"/>
      <c r="K34" s="848"/>
      <c r="L34" s="830"/>
      <c r="M34" s="831"/>
      <c r="N34" s="831"/>
      <c r="O34" s="831"/>
      <c r="P34" s="831"/>
      <c r="Q34" s="831"/>
      <c r="R34" s="832"/>
      <c r="S34" s="898" t="s">
        <v>1631</v>
      </c>
      <c r="T34" s="899"/>
      <c r="U34" s="900"/>
      <c r="V34" s="911" t="s">
        <v>1642</v>
      </c>
      <c r="W34" s="1030"/>
      <c r="X34" s="899" t="s">
        <v>1643</v>
      </c>
      <c r="Y34" s="1031"/>
      <c r="Z34" s="988"/>
      <c r="AA34" s="989"/>
      <c r="AB34" s="989"/>
      <c r="AC34" s="989"/>
      <c r="AD34" s="989"/>
      <c r="AE34" s="989"/>
      <c r="AF34" s="990"/>
      <c r="AH34" s="666"/>
      <c r="AI34" s="614"/>
      <c r="BF34" s="615"/>
    </row>
    <row r="35" spans="1:67" ht="18" customHeight="1">
      <c r="A35" s="1023" t="s">
        <v>1650</v>
      </c>
      <c r="B35" s="859"/>
      <c r="C35" s="860"/>
      <c r="D35" s="1024"/>
      <c r="E35" s="1025"/>
      <c r="F35" s="1025"/>
      <c r="G35" s="1025"/>
      <c r="H35" s="1026"/>
      <c r="I35" s="913" t="s">
        <v>1652</v>
      </c>
      <c r="J35" s="914"/>
      <c r="K35" s="915"/>
      <c r="L35" s="978"/>
      <c r="M35" s="979"/>
      <c r="N35" s="979"/>
      <c r="O35" s="979"/>
      <c r="P35" s="979"/>
      <c r="Q35" s="979"/>
      <c r="R35" s="979"/>
      <c r="S35" s="979"/>
      <c r="T35" s="973" t="s">
        <v>1654</v>
      </c>
      <c r="U35" s="975"/>
      <c r="V35" s="975"/>
      <c r="W35" s="975"/>
      <c r="X35" s="975"/>
      <c r="Y35" s="976"/>
      <c r="Z35" s="988"/>
      <c r="AA35" s="989"/>
      <c r="AB35" s="989"/>
      <c r="AC35" s="989"/>
      <c r="AD35" s="989"/>
      <c r="AE35" s="989"/>
      <c r="AF35" s="990"/>
      <c r="AH35" s="666" t="s">
        <v>1824</v>
      </c>
    </row>
    <row r="36" spans="1:67" s="609" customFormat="1" ht="9.9499999999999993" customHeight="1" thickBot="1">
      <c r="A36" s="809" t="s">
        <v>1651</v>
      </c>
      <c r="B36" s="810"/>
      <c r="C36" s="848"/>
      <c r="D36" s="1027"/>
      <c r="E36" s="1028"/>
      <c r="F36" s="1028"/>
      <c r="G36" s="1028"/>
      <c r="H36" s="1029"/>
      <c r="I36" s="898" t="s">
        <v>1653</v>
      </c>
      <c r="J36" s="899"/>
      <c r="K36" s="900"/>
      <c r="L36" s="980"/>
      <c r="M36" s="981"/>
      <c r="N36" s="981"/>
      <c r="O36" s="981"/>
      <c r="P36" s="981"/>
      <c r="Q36" s="981"/>
      <c r="R36" s="981"/>
      <c r="S36" s="981"/>
      <c r="T36" s="974"/>
      <c r="U36" s="969"/>
      <c r="V36" s="969"/>
      <c r="W36" s="969"/>
      <c r="X36" s="969"/>
      <c r="Y36" s="977"/>
      <c r="Z36" s="991"/>
      <c r="AA36" s="992"/>
      <c r="AB36" s="992"/>
      <c r="AC36" s="992"/>
      <c r="AD36" s="992"/>
      <c r="AE36" s="992"/>
      <c r="AF36" s="993"/>
      <c r="AH36" s="666"/>
      <c r="AI36" s="612"/>
      <c r="BF36" s="610"/>
    </row>
    <row r="37" spans="1:67" ht="18" customHeight="1" thickTop="1">
      <c r="A37" s="1023" t="s">
        <v>1646</v>
      </c>
      <c r="B37" s="859"/>
      <c r="C37" s="860"/>
      <c r="D37" s="827"/>
      <c r="E37" s="828"/>
      <c r="F37" s="828"/>
      <c r="G37" s="828"/>
      <c r="H37" s="829"/>
      <c r="I37" s="858" t="s">
        <v>1648</v>
      </c>
      <c r="J37" s="859"/>
      <c r="K37" s="860"/>
      <c r="L37" s="827"/>
      <c r="M37" s="828"/>
      <c r="N37" s="620" t="s">
        <v>1150</v>
      </c>
      <c r="O37" s="828"/>
      <c r="P37" s="620" t="s">
        <v>852</v>
      </c>
      <c r="Q37" s="828"/>
      <c r="R37" s="621" t="s">
        <v>1629</v>
      </c>
      <c r="S37" s="858" t="s">
        <v>1668</v>
      </c>
      <c r="T37" s="859"/>
      <c r="U37" s="859"/>
      <c r="V37" s="859"/>
      <c r="W37" s="859"/>
      <c r="X37" s="859"/>
      <c r="Y37" s="860"/>
      <c r="Z37" s="907"/>
      <c r="AA37" s="908"/>
      <c r="AB37" s="908"/>
      <c r="AC37" s="908"/>
      <c r="AD37" s="908"/>
      <c r="AE37" s="908"/>
      <c r="AF37" s="909"/>
      <c r="AH37" s="666" t="s">
        <v>1825</v>
      </c>
    </row>
    <row r="38" spans="1:67" s="609" customFormat="1" ht="9.9499999999999993" customHeight="1">
      <c r="A38" s="809" t="s">
        <v>1647</v>
      </c>
      <c r="B38" s="810"/>
      <c r="C38" s="848"/>
      <c r="D38" s="830"/>
      <c r="E38" s="831"/>
      <c r="F38" s="831"/>
      <c r="G38" s="831"/>
      <c r="H38" s="832"/>
      <c r="I38" s="857" t="s">
        <v>1649</v>
      </c>
      <c r="J38" s="810"/>
      <c r="K38" s="848"/>
      <c r="L38" s="830"/>
      <c r="M38" s="831"/>
      <c r="N38" s="622" t="s">
        <v>845</v>
      </c>
      <c r="O38" s="831"/>
      <c r="P38" s="622" t="s">
        <v>846</v>
      </c>
      <c r="Q38" s="831"/>
      <c r="R38" s="675" t="s">
        <v>1630</v>
      </c>
      <c r="S38" s="857" t="s">
        <v>1669</v>
      </c>
      <c r="T38" s="810"/>
      <c r="U38" s="810"/>
      <c r="V38" s="810"/>
      <c r="W38" s="810"/>
      <c r="X38" s="810"/>
      <c r="Y38" s="848"/>
      <c r="Z38" s="830"/>
      <c r="AA38" s="831"/>
      <c r="AB38" s="831"/>
      <c r="AC38" s="831"/>
      <c r="AD38" s="831"/>
      <c r="AE38" s="831"/>
      <c r="AF38" s="910"/>
      <c r="AH38" s="612"/>
      <c r="AI38" s="612"/>
      <c r="BF38" s="610"/>
    </row>
    <row r="39" spans="1:67" ht="18" customHeight="1">
      <c r="A39" s="982" t="s">
        <v>1158</v>
      </c>
      <c r="B39" s="914"/>
      <c r="C39" s="914"/>
      <c r="D39" s="915"/>
      <c r="E39" s="625" t="s">
        <v>65</v>
      </c>
      <c r="F39" s="626" t="s">
        <v>1644</v>
      </c>
      <c r="G39" s="627" t="s">
        <v>65</v>
      </c>
      <c r="H39" s="628" t="s">
        <v>1645</v>
      </c>
      <c r="I39" s="858" t="s">
        <v>1658</v>
      </c>
      <c r="J39" s="859"/>
      <c r="K39" s="860"/>
      <c r="L39" s="680"/>
      <c r="M39" s="634" t="s">
        <v>1660</v>
      </c>
      <c r="N39" s="913" t="s">
        <v>1662</v>
      </c>
      <c r="O39" s="914"/>
      <c r="P39" s="914"/>
      <c r="Q39" s="915"/>
      <c r="R39" s="680"/>
      <c r="S39" s="634" t="s">
        <v>1660</v>
      </c>
      <c r="T39" s="916" t="s">
        <v>1664</v>
      </c>
      <c r="U39" s="917"/>
      <c r="V39" s="918"/>
      <c r="W39" s="625" t="s">
        <v>65</v>
      </c>
      <c r="X39" s="626" t="s">
        <v>1644</v>
      </c>
      <c r="Y39" s="627" t="s">
        <v>65</v>
      </c>
      <c r="Z39" s="628" t="s">
        <v>1645</v>
      </c>
      <c r="AA39" s="916" t="s">
        <v>1666</v>
      </c>
      <c r="AB39" s="915"/>
      <c r="AC39" s="625" t="s">
        <v>65</v>
      </c>
      <c r="AD39" s="626" t="s">
        <v>1644</v>
      </c>
      <c r="AE39" s="627" t="s">
        <v>65</v>
      </c>
      <c r="AF39" s="636" t="s">
        <v>1645</v>
      </c>
      <c r="AH39" s="820" t="s">
        <v>2129</v>
      </c>
      <c r="AI39" s="820"/>
      <c r="AJ39" s="820"/>
      <c r="AK39" s="820"/>
      <c r="AL39" s="820"/>
      <c r="AM39" s="820"/>
      <c r="AN39" s="820"/>
      <c r="AO39" s="820"/>
      <c r="AP39" s="820"/>
      <c r="AQ39" s="820"/>
      <c r="AR39" s="820"/>
      <c r="AS39" s="820"/>
      <c r="AT39" s="820"/>
      <c r="AU39" s="820"/>
      <c r="AV39" s="820"/>
      <c r="AW39" s="820"/>
      <c r="AX39" s="820"/>
      <c r="AY39" s="820"/>
      <c r="AZ39" s="820"/>
      <c r="BA39" s="820"/>
      <c r="BB39" s="820"/>
      <c r="BC39" s="820"/>
      <c r="BD39" s="820"/>
      <c r="BE39" s="820"/>
      <c r="BF39" s="820"/>
      <c r="BG39" s="820"/>
      <c r="BH39" s="820"/>
      <c r="BI39" s="820"/>
      <c r="BJ39" s="820"/>
      <c r="BK39" s="820"/>
      <c r="BL39" s="820"/>
      <c r="BM39" s="820"/>
      <c r="BN39" s="820"/>
      <c r="BO39" s="820"/>
    </row>
    <row r="40" spans="1:67" s="609" customFormat="1" ht="9.9499999999999993" customHeight="1">
      <c r="A40" s="809" t="s">
        <v>1655</v>
      </c>
      <c r="B40" s="810"/>
      <c r="C40" s="810"/>
      <c r="D40" s="848"/>
      <c r="E40" s="631"/>
      <c r="F40" s="632" t="s">
        <v>1656</v>
      </c>
      <c r="G40" s="632"/>
      <c r="H40" s="633" t="s">
        <v>1657</v>
      </c>
      <c r="I40" s="857" t="s">
        <v>1659</v>
      </c>
      <c r="J40" s="810"/>
      <c r="K40" s="848"/>
      <c r="L40" s="911" t="s">
        <v>1661</v>
      </c>
      <c r="M40" s="912"/>
      <c r="N40" s="857" t="s">
        <v>1663</v>
      </c>
      <c r="O40" s="810"/>
      <c r="P40" s="810"/>
      <c r="Q40" s="848"/>
      <c r="R40" s="911" t="s">
        <v>1661</v>
      </c>
      <c r="S40" s="912"/>
      <c r="T40" s="898" t="s">
        <v>1665</v>
      </c>
      <c r="U40" s="899"/>
      <c r="V40" s="900"/>
      <c r="W40" s="631"/>
      <c r="X40" s="632" t="s">
        <v>1656</v>
      </c>
      <c r="Y40" s="632"/>
      <c r="Z40" s="633" t="s">
        <v>1657</v>
      </c>
      <c r="AA40" s="898" t="s">
        <v>1667</v>
      </c>
      <c r="AB40" s="900"/>
      <c r="AC40" s="631"/>
      <c r="AD40" s="632" t="s">
        <v>1656</v>
      </c>
      <c r="AE40" s="632"/>
      <c r="AF40" s="637" t="s">
        <v>1657</v>
      </c>
      <c r="AH40" s="820"/>
      <c r="AI40" s="820"/>
      <c r="AJ40" s="820"/>
      <c r="AK40" s="820"/>
      <c r="AL40" s="820"/>
      <c r="AM40" s="820"/>
      <c r="AN40" s="820"/>
      <c r="AO40" s="820"/>
      <c r="AP40" s="820"/>
      <c r="AQ40" s="820"/>
      <c r="AR40" s="820"/>
      <c r="AS40" s="820"/>
      <c r="AT40" s="820"/>
      <c r="AU40" s="820"/>
      <c r="AV40" s="820"/>
      <c r="AW40" s="820"/>
      <c r="AX40" s="820"/>
      <c r="AY40" s="820"/>
      <c r="AZ40" s="820"/>
      <c r="BA40" s="820"/>
      <c r="BB40" s="820"/>
      <c r="BC40" s="820"/>
      <c r="BD40" s="820"/>
      <c r="BE40" s="820"/>
      <c r="BF40" s="820"/>
      <c r="BG40" s="820"/>
      <c r="BH40" s="820"/>
      <c r="BI40" s="820"/>
      <c r="BJ40" s="820"/>
      <c r="BK40" s="820"/>
      <c r="BL40" s="820"/>
      <c r="BM40" s="820"/>
      <c r="BN40" s="820"/>
      <c r="BO40" s="820"/>
    </row>
    <row r="41" spans="1:67" ht="25.15" customHeight="1">
      <c r="A41" s="813" t="s">
        <v>2127</v>
      </c>
      <c r="B41" s="814"/>
      <c r="C41" s="814"/>
      <c r="D41" s="814"/>
      <c r="E41" s="814"/>
      <c r="F41" s="814"/>
      <c r="G41" s="814"/>
      <c r="H41" s="814"/>
      <c r="I41" s="815"/>
      <c r="J41" s="815"/>
      <c r="K41" s="815"/>
      <c r="L41" s="815"/>
      <c r="M41" s="815"/>
      <c r="N41" s="816" t="s">
        <v>2128</v>
      </c>
      <c r="O41" s="817"/>
      <c r="P41" s="817"/>
      <c r="Q41" s="817"/>
      <c r="R41" s="818"/>
      <c r="S41" s="818"/>
      <c r="T41" s="818"/>
      <c r="U41" s="818"/>
      <c r="V41" s="818"/>
      <c r="W41" s="818"/>
      <c r="X41" s="818"/>
      <c r="Y41" s="818"/>
      <c r="Z41" s="818"/>
      <c r="AA41" s="818"/>
      <c r="AB41" s="818"/>
      <c r="AC41" s="818"/>
      <c r="AD41" s="818"/>
      <c r="AE41" s="818"/>
      <c r="AF41" s="819"/>
      <c r="AH41" s="820"/>
      <c r="AI41" s="820"/>
      <c r="AJ41" s="820"/>
      <c r="AK41" s="820"/>
      <c r="AL41" s="820"/>
      <c r="AM41" s="820"/>
      <c r="AN41" s="820"/>
      <c r="AO41" s="820"/>
      <c r="AP41" s="820"/>
      <c r="AQ41" s="820"/>
      <c r="AR41" s="820"/>
      <c r="AS41" s="820"/>
      <c r="AT41" s="820"/>
      <c r="AU41" s="820"/>
      <c r="AV41" s="820"/>
      <c r="AW41" s="820"/>
      <c r="AX41" s="820"/>
      <c r="AY41" s="820"/>
      <c r="AZ41" s="820"/>
      <c r="BA41" s="820"/>
      <c r="BB41" s="820"/>
      <c r="BC41" s="820"/>
      <c r="BD41" s="820"/>
      <c r="BE41" s="820"/>
      <c r="BF41" s="820"/>
      <c r="BG41" s="820"/>
      <c r="BH41" s="820"/>
      <c r="BI41" s="820"/>
      <c r="BJ41" s="820"/>
      <c r="BK41" s="820"/>
      <c r="BL41" s="820"/>
      <c r="BM41" s="820"/>
      <c r="BN41" s="820"/>
      <c r="BO41" s="820"/>
    </row>
    <row r="42" spans="1:67" ht="25.15" customHeight="1">
      <c r="A42" s="813" t="s">
        <v>1670</v>
      </c>
      <c r="B42" s="983"/>
      <c r="C42" s="983"/>
      <c r="D42" s="984"/>
      <c r="E42" s="941"/>
      <c r="F42" s="818"/>
      <c r="G42" s="818"/>
      <c r="H42" s="818"/>
      <c r="I42" s="818"/>
      <c r="J42" s="818"/>
      <c r="K42" s="818"/>
      <c r="L42" s="818"/>
      <c r="M42" s="818"/>
      <c r="N42" s="818"/>
      <c r="O42" s="818"/>
      <c r="P42" s="818"/>
      <c r="Q42" s="818"/>
      <c r="R42" s="818"/>
      <c r="S42" s="818"/>
      <c r="T42" s="818"/>
      <c r="U42" s="818"/>
      <c r="V42" s="818"/>
      <c r="W42" s="818"/>
      <c r="X42" s="818"/>
      <c r="Y42" s="818"/>
      <c r="Z42" s="818"/>
      <c r="AA42" s="818"/>
      <c r="AB42" s="818"/>
      <c r="AC42" s="818"/>
      <c r="AD42" s="818"/>
      <c r="AE42" s="818"/>
      <c r="AF42" s="819"/>
      <c r="AH42" s="812" t="s">
        <v>2126</v>
      </c>
      <c r="AI42" s="812"/>
      <c r="AJ42" s="812"/>
      <c r="AK42" s="812"/>
      <c r="AL42" s="812"/>
      <c r="AM42" s="812"/>
      <c r="AN42" s="812"/>
      <c r="AO42" s="812"/>
      <c r="AP42" s="812"/>
      <c r="AQ42" s="812"/>
      <c r="AR42" s="812"/>
      <c r="AS42" s="812"/>
      <c r="AT42" s="812"/>
      <c r="AU42" s="812"/>
      <c r="AV42" s="812"/>
      <c r="AW42" s="812"/>
      <c r="AX42" s="812"/>
      <c r="AY42" s="812"/>
      <c r="AZ42" s="812"/>
      <c r="BA42" s="812"/>
      <c r="BB42" s="812"/>
      <c r="BC42" s="812"/>
      <c r="BD42" s="812"/>
      <c r="BE42" s="812"/>
      <c r="BF42" s="812"/>
      <c r="BG42" s="812"/>
      <c r="BH42" s="812"/>
      <c r="BI42" s="812"/>
      <c r="BJ42" s="812"/>
      <c r="BK42" s="812"/>
      <c r="BL42" s="812"/>
      <c r="BM42" s="812"/>
      <c r="BN42" s="812"/>
      <c r="BO42" s="812"/>
    </row>
    <row r="43" spans="1:67" ht="25.15" customHeight="1" thickBot="1">
      <c r="A43" s="938" t="s">
        <v>1671</v>
      </c>
      <c r="B43" s="939"/>
      <c r="C43" s="939"/>
      <c r="D43" s="940"/>
      <c r="E43" s="942"/>
      <c r="F43" s="943"/>
      <c r="G43" s="943"/>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4"/>
      <c r="AH43" s="812" t="s">
        <v>2125</v>
      </c>
      <c r="AI43" s="812"/>
      <c r="AJ43" s="812"/>
      <c r="AK43" s="812"/>
      <c r="AL43" s="812"/>
      <c r="AM43" s="812"/>
      <c r="AN43" s="812"/>
      <c r="AO43" s="812"/>
      <c r="AP43" s="812"/>
      <c r="AQ43" s="812"/>
      <c r="AR43" s="812"/>
      <c r="AS43" s="812"/>
      <c r="AT43" s="812"/>
      <c r="AU43" s="812"/>
      <c r="AV43" s="812"/>
      <c r="AW43" s="812"/>
      <c r="AX43" s="812"/>
      <c r="AY43" s="812"/>
      <c r="AZ43" s="812"/>
      <c r="BA43" s="812"/>
      <c r="BB43" s="812"/>
      <c r="BC43" s="812"/>
      <c r="BD43" s="812"/>
      <c r="BE43" s="812"/>
      <c r="BF43" s="812"/>
      <c r="BG43" s="812"/>
      <c r="BH43" s="812"/>
      <c r="BI43" s="812"/>
      <c r="BJ43" s="812"/>
      <c r="BK43" s="812"/>
      <c r="BL43" s="812"/>
      <c r="BM43" s="812"/>
      <c r="BN43" s="812"/>
      <c r="BO43" s="812"/>
    </row>
    <row r="44" spans="1:67" ht="2.25" customHeight="1">
      <c r="AH44" s="666"/>
      <c r="AI44" s="666"/>
      <c r="AJ44" s="666"/>
      <c r="AK44" s="666"/>
      <c r="AL44" s="666"/>
      <c r="AM44" s="666"/>
      <c r="AN44" s="666"/>
      <c r="AO44" s="666"/>
      <c r="AP44" s="666"/>
      <c r="AQ44" s="666"/>
      <c r="AR44" s="666"/>
    </row>
    <row r="45" spans="1:67" ht="2.25" customHeight="1" thickBot="1">
      <c r="AF45" s="599"/>
    </row>
    <row r="46" spans="1:67" ht="22.15" customHeight="1">
      <c r="A46" s="1066" t="s">
        <v>1679</v>
      </c>
      <c r="B46" s="946"/>
      <c r="C46" s="1067"/>
      <c r="D46" s="945" t="s">
        <v>1681</v>
      </c>
      <c r="E46" s="946"/>
      <c r="F46" s="946"/>
      <c r="G46" s="946"/>
      <c r="H46" s="946"/>
      <c r="I46" s="946"/>
      <c r="J46" s="946"/>
      <c r="K46" s="946"/>
      <c r="L46" s="946"/>
      <c r="M46" s="946"/>
      <c r="N46" s="946"/>
      <c r="O46" s="946"/>
      <c r="P46" s="946"/>
      <c r="Q46" s="946"/>
      <c r="R46" s="946"/>
      <c r="S46" s="946"/>
      <c r="T46" s="1067"/>
      <c r="U46" s="932" t="s">
        <v>1807</v>
      </c>
      <c r="V46" s="946"/>
      <c r="W46" s="946"/>
      <c r="X46" s="946"/>
      <c r="Y46" s="946"/>
      <c r="Z46" s="946"/>
      <c r="AA46" s="946"/>
      <c r="AB46" s="946"/>
      <c r="AC46" s="1067"/>
      <c r="AD46" s="945" t="s">
        <v>1672</v>
      </c>
      <c r="AE46" s="946"/>
      <c r="AF46" s="947"/>
      <c r="AH46" s="665" t="s">
        <v>1833</v>
      </c>
    </row>
    <row r="47" spans="1:67" s="639" customFormat="1" ht="22.15" customHeight="1">
      <c r="A47" s="1068" t="s">
        <v>1680</v>
      </c>
      <c r="B47" s="954"/>
      <c r="C47" s="955"/>
      <c r="D47" s="1069" t="s">
        <v>1682</v>
      </c>
      <c r="E47" s="1070"/>
      <c r="F47" s="1070"/>
      <c r="G47" s="1070"/>
      <c r="H47" s="1070"/>
      <c r="I47" s="1070"/>
      <c r="J47" s="1070"/>
      <c r="K47" s="1070"/>
      <c r="L47" s="1070"/>
      <c r="M47" s="1070"/>
      <c r="N47" s="1070"/>
      <c r="O47" s="1070"/>
      <c r="P47" s="1070"/>
      <c r="Q47" s="1070"/>
      <c r="R47" s="1070"/>
      <c r="S47" s="1070"/>
      <c r="T47" s="1157"/>
      <c r="U47" s="1069" t="s">
        <v>1678</v>
      </c>
      <c r="V47" s="1070"/>
      <c r="W47" s="1070"/>
      <c r="X47" s="1070"/>
      <c r="Y47" s="1070"/>
      <c r="Z47" s="1070"/>
      <c r="AA47" s="1070"/>
      <c r="AB47" s="1070"/>
      <c r="AC47" s="1157"/>
      <c r="AD47" s="1069" t="s">
        <v>1673</v>
      </c>
      <c r="AE47" s="1070"/>
      <c r="AF47" s="1071"/>
      <c r="AH47" s="664" t="s">
        <v>1834</v>
      </c>
      <c r="AI47" s="640"/>
      <c r="BF47" s="641"/>
    </row>
    <row r="48" spans="1:67" ht="12.75" customHeight="1">
      <c r="A48" s="960" t="s">
        <v>1683</v>
      </c>
      <c r="B48" s="874"/>
      <c r="C48" s="961"/>
      <c r="D48" s="1075"/>
      <c r="E48" s="975"/>
      <c r="F48" s="975"/>
      <c r="G48" s="975"/>
      <c r="H48" s="975"/>
      <c r="I48" s="975"/>
      <c r="J48" s="975"/>
      <c r="K48" s="975"/>
      <c r="L48" s="975"/>
      <c r="M48" s="975"/>
      <c r="N48" s="975"/>
      <c r="O48" s="975"/>
      <c r="P48" s="975"/>
      <c r="Q48" s="975"/>
      <c r="R48" s="975"/>
      <c r="S48" s="975"/>
      <c r="T48" s="1076"/>
      <c r="U48" s="827"/>
      <c r="V48" s="828"/>
      <c r="W48" s="620" t="s">
        <v>1150</v>
      </c>
      <c r="X48" s="679"/>
      <c r="Y48" s="620" t="s">
        <v>852</v>
      </c>
      <c r="Z48" s="679"/>
      <c r="AA48" s="620" t="s">
        <v>1629</v>
      </c>
      <c r="AB48" s="877" t="s">
        <v>1674</v>
      </c>
      <c r="AC48" s="878"/>
      <c r="AD48" s="827" t="str">
        <f>IF(
 OR(U48="",U50=""),
 "",
 IF(
  OR(
   NOT(ISNUMBER(U48)),NOT(ISNUMBER(X48)),NOT(ISNUMBER(Z48)),
   NOT(ISNUMBER(U50)),NOT(ISNUMBER(X50)),NOT(ISNUMBER(Z50)),
   X48&lt;1,X48&gt;12,Z48&lt;1,Z48&gt;31,X50&lt;1,X50&gt;12,Z50&lt;1,Z50&gt;31
  ),
  "入力エラー",
  IF(
   DATE(U50,X50,Z50) &lt; DATE(U48,X48,Z48),
   "年月日確認！",
   IF(
    MOD(
     (YEAR(DATE(U50,X50,Z50)) - YEAR(DATE(U48,X48,Z48)))*12 +
     (MONTH(DATE(U50,X50,Z50)) - MONTH(DATE(U48,X48,Z48))) +
     IF(DAY(DATE(U50,X50,Z50)) &gt;= DAY(DATE(U48,X48,Z48)),0,-1),
     12
    ) &gt;= 6,
    INT(
     (
      (YEAR(DATE(U50,X50,Z50)) - YEAR(DATE(U48,X48,Z48)))*12 +
      (MONTH(DATE(U50,X50,Z50)) - MONTH(DATE(U48,X48,Z48))) +
      IF(DAY(DATE(U50,X50,Z50)) &gt;= DAY(DATE(U48,X48,Z48)),0,-1)
     ) / 12
    ) + 1,
    INT(
     (
      (YEAR(DATE(U50,X50,Z50)) - YEAR(DATE(U48,X48,Z48)))*12 +
      (MONTH(DATE(U50,X50,Z50)) - MONTH(DATE(U48,X48,Z48))) +
      IF(DAY(DATE(U50,X50,Z50)) &gt;= DAY(DATE(U48,X48,Z48)),0,-1)
     ) / 12
    )
   )
  )
 )
)</f>
        <v/>
      </c>
      <c r="AE48" s="828"/>
      <c r="AF48" s="948" t="s">
        <v>844</v>
      </c>
      <c r="AH48" s="662" t="s">
        <v>1856</v>
      </c>
      <c r="AI48" s="668"/>
      <c r="AJ48" s="668"/>
      <c r="AK48" s="668"/>
      <c r="AL48" s="668"/>
      <c r="AM48" s="668"/>
      <c r="AN48" s="668"/>
      <c r="AO48" s="668"/>
      <c r="AP48" s="668"/>
      <c r="AQ48" s="668"/>
      <c r="AR48" s="668"/>
    </row>
    <row r="49" spans="1:32" ht="9.9499999999999993" customHeight="1">
      <c r="A49" s="962"/>
      <c r="B49" s="963"/>
      <c r="C49" s="964"/>
      <c r="D49" s="1077"/>
      <c r="E49" s="1078"/>
      <c r="F49" s="1078"/>
      <c r="G49" s="1078"/>
      <c r="H49" s="1078"/>
      <c r="I49" s="1078"/>
      <c r="J49" s="1078"/>
      <c r="K49" s="1078"/>
      <c r="L49" s="1078"/>
      <c r="M49" s="1078"/>
      <c r="N49" s="1078"/>
      <c r="O49" s="1078"/>
      <c r="P49" s="1078"/>
      <c r="Q49" s="1078"/>
      <c r="R49" s="1078"/>
      <c r="S49" s="1078"/>
      <c r="T49" s="1079"/>
      <c r="U49" s="1080" t="s">
        <v>1675</v>
      </c>
      <c r="V49" s="1081"/>
      <c r="W49" s="642" t="s">
        <v>845</v>
      </c>
      <c r="X49" s="642"/>
      <c r="Y49" s="642" t="s">
        <v>846</v>
      </c>
      <c r="Z49" s="642"/>
      <c r="AA49" s="642" t="s">
        <v>1630</v>
      </c>
      <c r="AB49" s="642"/>
      <c r="AC49" s="643"/>
      <c r="AD49" s="919"/>
      <c r="AE49" s="920"/>
      <c r="AF49" s="949"/>
    </row>
    <row r="50" spans="1:32" ht="12.75" customHeight="1">
      <c r="A50" s="950" t="s">
        <v>1684</v>
      </c>
      <c r="B50" s="951"/>
      <c r="C50" s="952"/>
      <c r="D50" s="965"/>
      <c r="E50" s="966"/>
      <c r="F50" s="966"/>
      <c r="G50" s="966"/>
      <c r="H50" s="966"/>
      <c r="I50" s="966"/>
      <c r="J50" s="966"/>
      <c r="K50" s="966"/>
      <c r="L50" s="966"/>
      <c r="M50" s="966"/>
      <c r="N50" s="966"/>
      <c r="O50" s="966"/>
      <c r="P50" s="966"/>
      <c r="Q50" s="966"/>
      <c r="R50" s="966"/>
      <c r="S50" s="966"/>
      <c r="T50" s="967"/>
      <c r="U50" s="971"/>
      <c r="V50" s="972"/>
      <c r="W50" s="656" t="s">
        <v>1150</v>
      </c>
      <c r="X50" s="700"/>
      <c r="Y50" s="656" t="s">
        <v>852</v>
      </c>
      <c r="Z50" s="700"/>
      <c r="AA50" s="656" t="s">
        <v>1629</v>
      </c>
      <c r="AB50" s="956" t="s">
        <v>1677</v>
      </c>
      <c r="AC50" s="957"/>
      <c r="AD50" s="919"/>
      <c r="AE50" s="920"/>
      <c r="AF50" s="958" t="s">
        <v>845</v>
      </c>
    </row>
    <row r="51" spans="1:32" ht="9.9499999999999993" customHeight="1">
      <c r="A51" s="953"/>
      <c r="B51" s="954"/>
      <c r="C51" s="955"/>
      <c r="D51" s="968"/>
      <c r="E51" s="969"/>
      <c r="F51" s="969"/>
      <c r="G51" s="969"/>
      <c r="H51" s="969"/>
      <c r="I51" s="969"/>
      <c r="J51" s="969"/>
      <c r="K51" s="969"/>
      <c r="L51" s="969"/>
      <c r="M51" s="969"/>
      <c r="N51" s="969"/>
      <c r="O51" s="969"/>
      <c r="P51" s="969"/>
      <c r="Q51" s="969"/>
      <c r="R51" s="969"/>
      <c r="S51" s="969"/>
      <c r="T51" s="970"/>
      <c r="U51" s="896" t="s">
        <v>1676</v>
      </c>
      <c r="V51" s="897"/>
      <c r="W51" s="623" t="s">
        <v>845</v>
      </c>
      <c r="X51" s="623"/>
      <c r="Y51" s="623" t="s">
        <v>846</v>
      </c>
      <c r="Z51" s="623"/>
      <c r="AA51" s="623" t="s">
        <v>1630</v>
      </c>
      <c r="AB51" s="623"/>
      <c r="AC51" s="624"/>
      <c r="AD51" s="830"/>
      <c r="AE51" s="831"/>
      <c r="AF51" s="959"/>
    </row>
    <row r="52" spans="1:32" ht="12.75" customHeight="1">
      <c r="A52" s="960" t="s">
        <v>1685</v>
      </c>
      <c r="B52" s="874"/>
      <c r="C52" s="961"/>
      <c r="D52" s="1075"/>
      <c r="E52" s="975"/>
      <c r="F52" s="975"/>
      <c r="G52" s="975"/>
      <c r="H52" s="975"/>
      <c r="I52" s="975"/>
      <c r="J52" s="975"/>
      <c r="K52" s="975"/>
      <c r="L52" s="975"/>
      <c r="M52" s="975"/>
      <c r="N52" s="975"/>
      <c r="O52" s="975"/>
      <c r="P52" s="975"/>
      <c r="Q52" s="975"/>
      <c r="R52" s="975"/>
      <c r="S52" s="975"/>
      <c r="T52" s="1076"/>
      <c r="U52" s="827"/>
      <c r="V52" s="828"/>
      <c r="W52" s="620" t="s">
        <v>1150</v>
      </c>
      <c r="X52" s="679"/>
      <c r="Y52" s="620" t="s">
        <v>852</v>
      </c>
      <c r="Z52" s="679"/>
      <c r="AA52" s="620" t="s">
        <v>1629</v>
      </c>
      <c r="AB52" s="877" t="s">
        <v>1674</v>
      </c>
      <c r="AC52" s="878"/>
      <c r="AD52" s="827" t="str">
        <f>IF(
 OR(U52="",U54=""),
 "",
 IF(
  OR(
   NOT(ISNUMBER(U52)),NOT(ISNUMBER(X52)),NOT(ISNUMBER(Z52)),
   NOT(ISNUMBER(U54)),NOT(ISNUMBER(X54)),NOT(ISNUMBER(Z54)),
   X52&lt;1,X52&gt;12,Z52&lt;1,Z52&gt;31,X54&lt;1,X54&gt;12,Z54&lt;1,Z54&gt;31
  ),
  "入力エラー",
  IF(
   DATE(U54,X54,Z54) &lt; DATE(U52,X52,Z52),
   "年月日確認！",
   IF(
    MOD(
     (YEAR(DATE(U54,X54,Z54)) - YEAR(DATE(U52,X52,Z52)))*12 +
     (MONTH(DATE(U54,X54,Z54)) - MONTH(DATE(U52,X52,Z52))) +
     IF(DAY(DATE(U54,X54,Z54)) &gt;= DAY(DATE(U52,X52,Z52)),0,-1),
     12
    ) &gt;= 6,
    INT(
     (
      (YEAR(DATE(U54,X54,Z54)) - YEAR(DATE(U52,X52,Z52)))*12 +
      (MONTH(DATE(U54,X54,Z54)) - MONTH(DATE(U52,X52,Z52))) +
      IF(DAY(DATE(U54,X54,Z54)) &gt;= DAY(DATE(U52,X52,Z52)),0,-1)
     ) / 12
    ) + 1,
    INT(
     (
      (YEAR(DATE(U54,X54,Z54)) - YEAR(DATE(U52,X52,Z52)))*12 +
      (MONTH(DATE(U54,X54,Z54)) - MONTH(DATE(U52,X52,Z52))) +
      IF(DAY(DATE(U54,X54,Z54)) &gt;= DAY(DATE(U52,X52,Z52)),0,-1)
     ) / 12
    )
   )
  )
 )
)</f>
        <v/>
      </c>
      <c r="AE52" s="828"/>
      <c r="AF52" s="948" t="s">
        <v>844</v>
      </c>
    </row>
    <row r="53" spans="1:32" ht="9.9499999999999993" customHeight="1">
      <c r="A53" s="962"/>
      <c r="B53" s="963"/>
      <c r="C53" s="964"/>
      <c r="D53" s="1077"/>
      <c r="E53" s="1078"/>
      <c r="F53" s="1078"/>
      <c r="G53" s="1078"/>
      <c r="H53" s="1078"/>
      <c r="I53" s="1078"/>
      <c r="J53" s="1078"/>
      <c r="K53" s="1078"/>
      <c r="L53" s="1078"/>
      <c r="M53" s="1078"/>
      <c r="N53" s="1078"/>
      <c r="O53" s="1078"/>
      <c r="P53" s="1078"/>
      <c r="Q53" s="1078"/>
      <c r="R53" s="1078"/>
      <c r="S53" s="1078"/>
      <c r="T53" s="1079"/>
      <c r="U53" s="1080" t="s">
        <v>1675</v>
      </c>
      <c r="V53" s="1081"/>
      <c r="W53" s="642" t="s">
        <v>845</v>
      </c>
      <c r="X53" s="642"/>
      <c r="Y53" s="642" t="s">
        <v>846</v>
      </c>
      <c r="Z53" s="642"/>
      <c r="AA53" s="642" t="s">
        <v>1630</v>
      </c>
      <c r="AB53" s="642"/>
      <c r="AC53" s="643"/>
      <c r="AD53" s="919"/>
      <c r="AE53" s="920"/>
      <c r="AF53" s="949"/>
    </row>
    <row r="54" spans="1:32" ht="12.75" customHeight="1">
      <c r="A54" s="950" t="s">
        <v>1686</v>
      </c>
      <c r="B54" s="951"/>
      <c r="C54" s="952"/>
      <c r="D54" s="965"/>
      <c r="E54" s="966"/>
      <c r="F54" s="966"/>
      <c r="G54" s="966"/>
      <c r="H54" s="966"/>
      <c r="I54" s="966"/>
      <c r="J54" s="966"/>
      <c r="K54" s="966"/>
      <c r="L54" s="966"/>
      <c r="M54" s="966"/>
      <c r="N54" s="966"/>
      <c r="O54" s="966"/>
      <c r="P54" s="966"/>
      <c r="Q54" s="966"/>
      <c r="R54" s="966"/>
      <c r="S54" s="966"/>
      <c r="T54" s="967"/>
      <c r="U54" s="971"/>
      <c r="V54" s="972"/>
      <c r="W54" s="656" t="s">
        <v>1150</v>
      </c>
      <c r="X54" s="700"/>
      <c r="Y54" s="656" t="s">
        <v>852</v>
      </c>
      <c r="Z54" s="700"/>
      <c r="AA54" s="656" t="s">
        <v>1629</v>
      </c>
      <c r="AB54" s="956" t="s">
        <v>1677</v>
      </c>
      <c r="AC54" s="957"/>
      <c r="AD54" s="919"/>
      <c r="AE54" s="920"/>
      <c r="AF54" s="958" t="s">
        <v>845</v>
      </c>
    </row>
    <row r="55" spans="1:32" ht="9.9499999999999993" customHeight="1">
      <c r="A55" s="953"/>
      <c r="B55" s="954"/>
      <c r="C55" s="955"/>
      <c r="D55" s="968"/>
      <c r="E55" s="969"/>
      <c r="F55" s="969"/>
      <c r="G55" s="969"/>
      <c r="H55" s="969"/>
      <c r="I55" s="969"/>
      <c r="J55" s="969"/>
      <c r="K55" s="969"/>
      <c r="L55" s="969"/>
      <c r="M55" s="969"/>
      <c r="N55" s="969"/>
      <c r="O55" s="969"/>
      <c r="P55" s="969"/>
      <c r="Q55" s="969"/>
      <c r="R55" s="969"/>
      <c r="S55" s="969"/>
      <c r="T55" s="970"/>
      <c r="U55" s="896" t="s">
        <v>1676</v>
      </c>
      <c r="V55" s="897"/>
      <c r="W55" s="623" t="s">
        <v>845</v>
      </c>
      <c r="X55" s="623"/>
      <c r="Y55" s="623" t="s">
        <v>846</v>
      </c>
      <c r="Z55" s="623"/>
      <c r="AA55" s="623" t="s">
        <v>1630</v>
      </c>
      <c r="AB55" s="623"/>
      <c r="AC55" s="624"/>
      <c r="AD55" s="830"/>
      <c r="AE55" s="831"/>
      <c r="AF55" s="959"/>
    </row>
    <row r="56" spans="1:32" ht="12.75" customHeight="1">
      <c r="A56" s="960" t="s">
        <v>1687</v>
      </c>
      <c r="B56" s="874"/>
      <c r="C56" s="961"/>
      <c r="D56" s="1075"/>
      <c r="E56" s="975"/>
      <c r="F56" s="975"/>
      <c r="G56" s="975"/>
      <c r="H56" s="975"/>
      <c r="I56" s="975"/>
      <c r="J56" s="975"/>
      <c r="K56" s="975"/>
      <c r="L56" s="975"/>
      <c r="M56" s="975"/>
      <c r="N56" s="975"/>
      <c r="O56" s="975"/>
      <c r="P56" s="975"/>
      <c r="Q56" s="975"/>
      <c r="R56" s="975"/>
      <c r="S56" s="975"/>
      <c r="T56" s="1076"/>
      <c r="U56" s="827"/>
      <c r="V56" s="828"/>
      <c r="W56" s="620" t="s">
        <v>1150</v>
      </c>
      <c r="X56" s="679"/>
      <c r="Y56" s="620" t="s">
        <v>852</v>
      </c>
      <c r="Z56" s="679"/>
      <c r="AA56" s="620" t="s">
        <v>1629</v>
      </c>
      <c r="AB56" s="877" t="s">
        <v>1674</v>
      </c>
      <c r="AC56" s="878"/>
      <c r="AD56" s="827" t="str">
        <f>IF(
 OR(U56="",U58=""),
 "",
 IF(
  OR(
   NOT(ISNUMBER(U56)),NOT(ISNUMBER(X56)),NOT(ISNUMBER(Z56)),
   NOT(ISNUMBER(U58)),NOT(ISNUMBER(X58)),NOT(ISNUMBER(Z58)),
   X56&lt;1,X56&gt;12,Z56&lt;1,Z56&gt;31,X58&lt;1,X58&gt;12,Z58&lt;1,Z58&gt;31
  ),
  "入力エラー",
  IF(
   DATE(U58,X58,Z58) &lt; DATE(U56,X56,Z56),
   "年月日確認！",
   IF(
    MOD(
     (YEAR(DATE(U58,X58,Z58)) - YEAR(DATE(U56,X56,Z56)))*12 +
     (MONTH(DATE(U58,X58,Z58)) - MONTH(DATE(U56,X56,Z56))) +
     IF(DAY(DATE(U58,X58,Z58)) &gt;= DAY(DATE(U56,X56,Z56)),0,-1),
     12
    ) &gt;= 6,
    INT(
     (
      (YEAR(DATE(U58,X58,Z58)) - YEAR(DATE(U56,X56,Z56)))*12 +
      (MONTH(DATE(U58,X58,Z58)) - MONTH(DATE(U56,X56,Z56))) +
      IF(DAY(DATE(U58,X58,Z58)) &gt;= DAY(DATE(U56,X56,Z56)),0,-1)
     ) / 12
    ) + 1,
    INT(
     (
      (YEAR(DATE(U58,X58,Z58)) - YEAR(DATE(U56,X56,Z56)))*12 +
      (MONTH(DATE(U58,X58,Z58)) - MONTH(DATE(U56,X56,Z56))) +
      IF(DAY(DATE(U58,X58,Z58)) &gt;= DAY(DATE(U56,X56,Z56)),0,-1)
     ) / 12
    )
   )
  )
 )
)</f>
        <v/>
      </c>
      <c r="AE56" s="828"/>
      <c r="AF56" s="948" t="s">
        <v>844</v>
      </c>
    </row>
    <row r="57" spans="1:32" ht="9.9499999999999993" customHeight="1">
      <c r="A57" s="962"/>
      <c r="B57" s="963"/>
      <c r="C57" s="964"/>
      <c r="D57" s="1077"/>
      <c r="E57" s="1078"/>
      <c r="F57" s="1078"/>
      <c r="G57" s="1078"/>
      <c r="H57" s="1078"/>
      <c r="I57" s="1078"/>
      <c r="J57" s="1078"/>
      <c r="K57" s="1078"/>
      <c r="L57" s="1078"/>
      <c r="M57" s="1078"/>
      <c r="N57" s="1078"/>
      <c r="O57" s="1078"/>
      <c r="P57" s="1078"/>
      <c r="Q57" s="1078"/>
      <c r="R57" s="1078"/>
      <c r="S57" s="1078"/>
      <c r="T57" s="1079"/>
      <c r="U57" s="1080" t="s">
        <v>1675</v>
      </c>
      <c r="V57" s="1081"/>
      <c r="W57" s="642" t="s">
        <v>845</v>
      </c>
      <c r="X57" s="642"/>
      <c r="Y57" s="642" t="s">
        <v>846</v>
      </c>
      <c r="Z57" s="642"/>
      <c r="AA57" s="642" t="s">
        <v>1630</v>
      </c>
      <c r="AB57" s="642"/>
      <c r="AC57" s="643"/>
      <c r="AD57" s="919"/>
      <c r="AE57" s="920"/>
      <c r="AF57" s="949"/>
    </row>
    <row r="58" spans="1:32" ht="12.75" customHeight="1">
      <c r="A58" s="950" t="s">
        <v>1688</v>
      </c>
      <c r="B58" s="951"/>
      <c r="C58" s="952"/>
      <c r="D58" s="965"/>
      <c r="E58" s="966"/>
      <c r="F58" s="966"/>
      <c r="G58" s="966"/>
      <c r="H58" s="966"/>
      <c r="I58" s="966"/>
      <c r="J58" s="966"/>
      <c r="K58" s="966"/>
      <c r="L58" s="966"/>
      <c r="M58" s="966"/>
      <c r="N58" s="966"/>
      <c r="O58" s="966"/>
      <c r="P58" s="966"/>
      <c r="Q58" s="966"/>
      <c r="R58" s="966"/>
      <c r="S58" s="966"/>
      <c r="T58" s="967"/>
      <c r="U58" s="971"/>
      <c r="V58" s="972"/>
      <c r="W58" s="656" t="s">
        <v>1150</v>
      </c>
      <c r="X58" s="700"/>
      <c r="Y58" s="656" t="s">
        <v>852</v>
      </c>
      <c r="Z58" s="700"/>
      <c r="AA58" s="656" t="s">
        <v>1629</v>
      </c>
      <c r="AB58" s="956" t="s">
        <v>1677</v>
      </c>
      <c r="AC58" s="957"/>
      <c r="AD58" s="919"/>
      <c r="AE58" s="920"/>
      <c r="AF58" s="958" t="s">
        <v>845</v>
      </c>
    </row>
    <row r="59" spans="1:32" ht="9.9499999999999993" customHeight="1">
      <c r="A59" s="953"/>
      <c r="B59" s="954"/>
      <c r="C59" s="955"/>
      <c r="D59" s="968"/>
      <c r="E59" s="969"/>
      <c r="F59" s="969"/>
      <c r="G59" s="969"/>
      <c r="H59" s="969"/>
      <c r="I59" s="969"/>
      <c r="J59" s="969"/>
      <c r="K59" s="969"/>
      <c r="L59" s="969"/>
      <c r="M59" s="969"/>
      <c r="N59" s="969"/>
      <c r="O59" s="969"/>
      <c r="P59" s="969"/>
      <c r="Q59" s="969"/>
      <c r="R59" s="969"/>
      <c r="S59" s="969"/>
      <c r="T59" s="970"/>
      <c r="U59" s="896" t="s">
        <v>1676</v>
      </c>
      <c r="V59" s="897"/>
      <c r="W59" s="623" t="s">
        <v>845</v>
      </c>
      <c r="X59" s="623"/>
      <c r="Y59" s="623" t="s">
        <v>846</v>
      </c>
      <c r="Z59" s="623"/>
      <c r="AA59" s="623" t="s">
        <v>1630</v>
      </c>
      <c r="AB59" s="623"/>
      <c r="AC59" s="624"/>
      <c r="AD59" s="830"/>
      <c r="AE59" s="831"/>
      <c r="AF59" s="959"/>
    </row>
    <row r="60" spans="1:32" ht="12.75" customHeight="1">
      <c r="A60" s="960" t="s">
        <v>1690</v>
      </c>
      <c r="B60" s="874"/>
      <c r="C60" s="961"/>
      <c r="D60" s="1075"/>
      <c r="E60" s="975"/>
      <c r="F60" s="975"/>
      <c r="G60" s="975"/>
      <c r="H60" s="975"/>
      <c r="I60" s="975"/>
      <c r="J60" s="975"/>
      <c r="K60" s="975"/>
      <c r="L60" s="975"/>
      <c r="M60" s="975"/>
      <c r="N60" s="975"/>
      <c r="O60" s="975"/>
      <c r="P60" s="975"/>
      <c r="Q60" s="975"/>
      <c r="R60" s="975"/>
      <c r="S60" s="975"/>
      <c r="T60" s="1076"/>
      <c r="U60" s="827"/>
      <c r="V60" s="828"/>
      <c r="W60" s="620" t="s">
        <v>1150</v>
      </c>
      <c r="X60" s="679"/>
      <c r="Y60" s="620" t="s">
        <v>852</v>
      </c>
      <c r="Z60" s="679"/>
      <c r="AA60" s="620" t="s">
        <v>1629</v>
      </c>
      <c r="AB60" s="877" t="s">
        <v>1674</v>
      </c>
      <c r="AC60" s="878"/>
      <c r="AD60" s="827" t="str">
        <f>IF(
 OR(U60="",U62=""),
 "",
 IF(
  OR(
   NOT(ISNUMBER(U60)),NOT(ISNUMBER(X60)),NOT(ISNUMBER(Z60)),
   NOT(ISNUMBER(U62)),NOT(ISNUMBER(X62)),NOT(ISNUMBER(Z62)),
   X60&lt;1,X60&gt;12,Z60&lt;1,Z60&gt;31,X62&lt;1,X62&gt;12,Z62&lt;1,Z62&gt;31
  ),
  "入力エラー",
  IF(
   DATE(U62,X62,Z62) &lt; DATE(U60,X60,Z60),
   "年月日確認！",
   IF(
    MOD(
     (YEAR(DATE(U62,X62,Z62)) - YEAR(DATE(U60,X60,Z60)))*12 +
     (MONTH(DATE(U62,X62,Z62)) - MONTH(DATE(U60,X60,Z60))) +
     IF(DAY(DATE(U62,X62,Z62)) &gt;= DAY(DATE(U60,X60,Z60)),0,-1),
     12
    ) &gt;= 6,
    INT(
     (
      (YEAR(DATE(U62,X62,Z62)) - YEAR(DATE(U60,X60,Z60)))*12 +
      (MONTH(DATE(U62,X62,Z62)) - MONTH(DATE(U60,X60,Z60))) +
      IF(DAY(DATE(U62,X62,Z62)) &gt;= DAY(DATE(U60,X60,Z60)),0,-1)
     ) / 12
    ) + 1,
    INT(
     (
      (YEAR(DATE(U62,X62,Z62)) - YEAR(DATE(U60,X60,Z60)))*12 +
      (MONTH(DATE(U62,X62,Z62)) - MONTH(DATE(U60,X60,Z60))) +
      IF(DAY(DATE(U62,X62,Z62)) &gt;= DAY(DATE(U60,X60,Z60)),0,-1)
     ) / 12
    )
   )
  )
 )
)</f>
        <v/>
      </c>
      <c r="AE60" s="828"/>
      <c r="AF60" s="948" t="s">
        <v>844</v>
      </c>
    </row>
    <row r="61" spans="1:32" ht="12.75" customHeight="1">
      <c r="A61" s="962"/>
      <c r="B61" s="963"/>
      <c r="C61" s="964"/>
      <c r="D61" s="1077"/>
      <c r="E61" s="1078"/>
      <c r="F61" s="1078"/>
      <c r="G61" s="1078"/>
      <c r="H61" s="1078"/>
      <c r="I61" s="1078"/>
      <c r="J61" s="1078"/>
      <c r="K61" s="1078"/>
      <c r="L61" s="1078"/>
      <c r="M61" s="1078"/>
      <c r="N61" s="1078"/>
      <c r="O61" s="1078"/>
      <c r="P61" s="1078"/>
      <c r="Q61" s="1078"/>
      <c r="R61" s="1078"/>
      <c r="S61" s="1078"/>
      <c r="T61" s="1079"/>
      <c r="U61" s="1080" t="s">
        <v>1675</v>
      </c>
      <c r="V61" s="1081"/>
      <c r="W61" s="642" t="s">
        <v>845</v>
      </c>
      <c r="X61" s="642"/>
      <c r="Y61" s="642" t="s">
        <v>846</v>
      </c>
      <c r="Z61" s="642"/>
      <c r="AA61" s="642" t="s">
        <v>1630</v>
      </c>
      <c r="AB61" s="642"/>
      <c r="AC61" s="643"/>
      <c r="AD61" s="919"/>
      <c r="AE61" s="920"/>
      <c r="AF61" s="949"/>
    </row>
    <row r="62" spans="1:32" ht="12.75" customHeight="1">
      <c r="A62" s="950" t="s">
        <v>1689</v>
      </c>
      <c r="B62" s="951"/>
      <c r="C62" s="952"/>
      <c r="D62" s="965"/>
      <c r="E62" s="966"/>
      <c r="F62" s="966"/>
      <c r="G62" s="966"/>
      <c r="H62" s="966"/>
      <c r="I62" s="966"/>
      <c r="J62" s="966"/>
      <c r="K62" s="966"/>
      <c r="L62" s="966"/>
      <c r="M62" s="966"/>
      <c r="N62" s="966"/>
      <c r="O62" s="966"/>
      <c r="P62" s="966"/>
      <c r="Q62" s="966"/>
      <c r="R62" s="966"/>
      <c r="S62" s="966"/>
      <c r="T62" s="967"/>
      <c r="U62" s="971"/>
      <c r="V62" s="972"/>
      <c r="W62" s="656" t="s">
        <v>1150</v>
      </c>
      <c r="X62" s="700"/>
      <c r="Y62" s="656" t="s">
        <v>852</v>
      </c>
      <c r="Z62" s="700"/>
      <c r="AA62" s="656" t="s">
        <v>1629</v>
      </c>
      <c r="AB62" s="956" t="s">
        <v>1677</v>
      </c>
      <c r="AC62" s="957"/>
      <c r="AD62" s="919"/>
      <c r="AE62" s="920"/>
      <c r="AF62" s="958" t="s">
        <v>845</v>
      </c>
    </row>
    <row r="63" spans="1:32" ht="9.9499999999999993" customHeight="1">
      <c r="A63" s="953"/>
      <c r="B63" s="954"/>
      <c r="C63" s="955"/>
      <c r="D63" s="968"/>
      <c r="E63" s="969"/>
      <c r="F63" s="969"/>
      <c r="G63" s="969"/>
      <c r="H63" s="969"/>
      <c r="I63" s="969"/>
      <c r="J63" s="969"/>
      <c r="K63" s="969"/>
      <c r="L63" s="969"/>
      <c r="M63" s="969"/>
      <c r="N63" s="969"/>
      <c r="O63" s="969"/>
      <c r="P63" s="969"/>
      <c r="Q63" s="969"/>
      <c r="R63" s="969"/>
      <c r="S63" s="969"/>
      <c r="T63" s="970"/>
      <c r="U63" s="896" t="s">
        <v>1676</v>
      </c>
      <c r="V63" s="897"/>
      <c r="W63" s="623" t="s">
        <v>845</v>
      </c>
      <c r="X63" s="623"/>
      <c r="Y63" s="623" t="s">
        <v>846</v>
      </c>
      <c r="Z63" s="623"/>
      <c r="AA63" s="623" t="s">
        <v>1630</v>
      </c>
      <c r="AB63" s="623"/>
      <c r="AC63" s="624"/>
      <c r="AD63" s="830"/>
      <c r="AE63" s="831"/>
      <c r="AF63" s="959"/>
    </row>
    <row r="64" spans="1:32" ht="12.75" customHeight="1">
      <c r="A64" s="960" t="s">
        <v>1691</v>
      </c>
      <c r="B64" s="874"/>
      <c r="C64" s="961"/>
      <c r="D64" s="1075"/>
      <c r="E64" s="975"/>
      <c r="F64" s="975"/>
      <c r="G64" s="975"/>
      <c r="H64" s="975"/>
      <c r="I64" s="975"/>
      <c r="J64" s="975"/>
      <c r="K64" s="975"/>
      <c r="L64" s="975"/>
      <c r="M64" s="975"/>
      <c r="N64" s="975"/>
      <c r="O64" s="975"/>
      <c r="P64" s="975"/>
      <c r="Q64" s="975"/>
      <c r="R64" s="975"/>
      <c r="S64" s="975"/>
      <c r="T64" s="1076"/>
      <c r="U64" s="827"/>
      <c r="V64" s="828"/>
      <c r="W64" s="620" t="s">
        <v>1150</v>
      </c>
      <c r="X64" s="679"/>
      <c r="Y64" s="620" t="s">
        <v>852</v>
      </c>
      <c r="Z64" s="679"/>
      <c r="AA64" s="620" t="s">
        <v>1629</v>
      </c>
      <c r="AB64" s="877" t="s">
        <v>1674</v>
      </c>
      <c r="AC64" s="878"/>
      <c r="AD64" s="827" t="str">
        <f>IF(
 OR(U64="",U66=""),
 "",
 IF(
  OR(
   NOT(ISNUMBER(U64)),NOT(ISNUMBER(X64)),NOT(ISNUMBER(Z64)),
   NOT(ISNUMBER(U66)),NOT(ISNUMBER(X66)),NOT(ISNUMBER(Z66)),
   X64&lt;1,X64&gt;12,Z64&lt;1,Z64&gt;31,X66&lt;1,X66&gt;12,Z66&lt;1,Z66&gt;31
  ),
  "入力エラー",
  IF(
   DATE(U66,X66,Z66) &lt; DATE(U64,X64,Z64),
   "年月日確認！",
   IF(
    MOD(
     (YEAR(DATE(U66,X66,Z66)) - YEAR(DATE(U64,X64,Z64)))*12 +
     (MONTH(DATE(U66,X66,Z66)) - MONTH(DATE(U64,X64,Z64))) +
     IF(DAY(DATE(U66,X66,Z66)) &gt;= DAY(DATE(U64,X64,Z64)),0,-1),
     12
    ) &gt;= 6,
    INT(
     (
      (YEAR(DATE(U66,X66,Z66)) - YEAR(DATE(U64,X64,Z64)))*12 +
      (MONTH(DATE(U66,X66,Z66)) - MONTH(DATE(U64,X64,Z64))) +
      IF(DAY(DATE(U66,X66,Z66)) &gt;= DAY(DATE(U64,X64,Z64)),0,-1)
     ) / 12
    ) + 1,
    INT(
     (
      (YEAR(DATE(U66,X66,Z66)) - YEAR(DATE(U64,X64,Z64)))*12 +
      (MONTH(DATE(U66,X66,Z66)) - MONTH(DATE(U64,X64,Z64))) +
      IF(DAY(DATE(U66,X66,Z66)) &gt;= DAY(DATE(U64,X64,Z64)),0,-1)
     ) / 12
    )
   )
  )
 )
)</f>
        <v/>
      </c>
      <c r="AE64" s="828"/>
      <c r="AF64" s="948" t="s">
        <v>844</v>
      </c>
    </row>
    <row r="65" spans="1:58" ht="9.9499999999999993" customHeight="1">
      <c r="A65" s="962"/>
      <c r="B65" s="963"/>
      <c r="C65" s="964"/>
      <c r="D65" s="1077"/>
      <c r="E65" s="1078"/>
      <c r="F65" s="1078"/>
      <c r="G65" s="1078"/>
      <c r="H65" s="1078"/>
      <c r="I65" s="1078"/>
      <c r="J65" s="1078"/>
      <c r="K65" s="1078"/>
      <c r="L65" s="1078"/>
      <c r="M65" s="1078"/>
      <c r="N65" s="1078"/>
      <c r="O65" s="1078"/>
      <c r="P65" s="1078"/>
      <c r="Q65" s="1078"/>
      <c r="R65" s="1078"/>
      <c r="S65" s="1078"/>
      <c r="T65" s="1079"/>
      <c r="U65" s="1080" t="s">
        <v>1675</v>
      </c>
      <c r="V65" s="1081"/>
      <c r="W65" s="642" t="s">
        <v>845</v>
      </c>
      <c r="X65" s="642"/>
      <c r="Y65" s="642" t="s">
        <v>846</v>
      </c>
      <c r="Z65" s="642"/>
      <c r="AA65" s="642" t="s">
        <v>1630</v>
      </c>
      <c r="AB65" s="642"/>
      <c r="AC65" s="643"/>
      <c r="AD65" s="919"/>
      <c r="AE65" s="920"/>
      <c r="AF65" s="949"/>
    </row>
    <row r="66" spans="1:58" ht="12.75" customHeight="1">
      <c r="A66" s="950" t="s">
        <v>1692</v>
      </c>
      <c r="B66" s="951"/>
      <c r="C66" s="952"/>
      <c r="D66" s="965"/>
      <c r="E66" s="966"/>
      <c r="F66" s="966"/>
      <c r="G66" s="966"/>
      <c r="H66" s="966"/>
      <c r="I66" s="966"/>
      <c r="J66" s="966"/>
      <c r="K66" s="966"/>
      <c r="L66" s="966"/>
      <c r="M66" s="966"/>
      <c r="N66" s="966"/>
      <c r="O66" s="966"/>
      <c r="P66" s="966"/>
      <c r="Q66" s="966"/>
      <c r="R66" s="966"/>
      <c r="S66" s="966"/>
      <c r="T66" s="967"/>
      <c r="U66" s="971"/>
      <c r="V66" s="972"/>
      <c r="W66" s="656" t="s">
        <v>1150</v>
      </c>
      <c r="X66" s="700"/>
      <c r="Y66" s="656" t="s">
        <v>852</v>
      </c>
      <c r="Z66" s="700"/>
      <c r="AA66" s="656" t="s">
        <v>1629</v>
      </c>
      <c r="AB66" s="956" t="s">
        <v>1677</v>
      </c>
      <c r="AC66" s="957"/>
      <c r="AD66" s="919"/>
      <c r="AE66" s="920"/>
      <c r="AF66" s="958" t="s">
        <v>845</v>
      </c>
    </row>
    <row r="67" spans="1:58" ht="9.9499999999999993" customHeight="1">
      <c r="A67" s="953"/>
      <c r="B67" s="954"/>
      <c r="C67" s="955"/>
      <c r="D67" s="968"/>
      <c r="E67" s="969"/>
      <c r="F67" s="969"/>
      <c r="G67" s="969"/>
      <c r="H67" s="969"/>
      <c r="I67" s="969"/>
      <c r="J67" s="969"/>
      <c r="K67" s="969"/>
      <c r="L67" s="969"/>
      <c r="M67" s="969"/>
      <c r="N67" s="969"/>
      <c r="O67" s="969"/>
      <c r="P67" s="969"/>
      <c r="Q67" s="969"/>
      <c r="R67" s="969"/>
      <c r="S67" s="969"/>
      <c r="T67" s="970"/>
      <c r="U67" s="896" t="s">
        <v>1676</v>
      </c>
      <c r="V67" s="897"/>
      <c r="W67" s="623" t="s">
        <v>845</v>
      </c>
      <c r="X67" s="623"/>
      <c r="Y67" s="623" t="s">
        <v>846</v>
      </c>
      <c r="Z67" s="623"/>
      <c r="AA67" s="623" t="s">
        <v>1630</v>
      </c>
      <c r="AB67" s="623"/>
      <c r="AC67" s="624"/>
      <c r="AD67" s="830"/>
      <c r="AE67" s="831"/>
      <c r="AF67" s="959"/>
    </row>
    <row r="68" spans="1:58" ht="15" customHeight="1">
      <c r="A68" s="960" t="s">
        <v>1693</v>
      </c>
      <c r="B68" s="874"/>
      <c r="C68" s="874"/>
      <c r="D68" s="874"/>
      <c r="E68" s="874"/>
      <c r="F68" s="961"/>
      <c r="G68" s="1082" t="s">
        <v>1695</v>
      </c>
      <c r="H68" s="877"/>
      <c r="I68" s="1083"/>
      <c r="J68" s="835"/>
      <c r="K68" s="828"/>
      <c r="L68" s="828"/>
      <c r="M68" s="630" t="s">
        <v>1150</v>
      </c>
      <c r="N68" s="1082" t="s">
        <v>1703</v>
      </c>
      <c r="O68" s="877"/>
      <c r="P68" s="1083"/>
      <c r="Q68" s="835"/>
      <c r="R68" s="828"/>
      <c r="S68" s="877" t="s">
        <v>1701</v>
      </c>
      <c r="T68" s="877"/>
      <c r="U68" s="828"/>
      <c r="V68" s="828"/>
      <c r="W68" s="877" t="s">
        <v>1699</v>
      </c>
      <c r="X68" s="878"/>
      <c r="Y68" s="873" t="s">
        <v>1697</v>
      </c>
      <c r="Z68" s="874"/>
      <c r="AA68" s="874"/>
      <c r="AB68" s="874"/>
      <c r="AC68" s="874"/>
      <c r="AD68" s="828"/>
      <c r="AE68" s="828"/>
      <c r="AF68" s="645" t="s">
        <v>1150</v>
      </c>
      <c r="AH68" s="670"/>
    </row>
    <row r="69" spans="1:58" s="639" customFormat="1" ht="9.9499999999999993" customHeight="1">
      <c r="A69" s="1010" t="s">
        <v>1694</v>
      </c>
      <c r="B69" s="876"/>
      <c r="C69" s="876"/>
      <c r="D69" s="876"/>
      <c r="E69" s="876"/>
      <c r="F69" s="879"/>
      <c r="G69" s="875" t="s">
        <v>1696</v>
      </c>
      <c r="H69" s="876"/>
      <c r="I69" s="1084"/>
      <c r="J69" s="836"/>
      <c r="K69" s="831"/>
      <c r="L69" s="831"/>
      <c r="M69" s="644" t="s">
        <v>845</v>
      </c>
      <c r="N69" s="875" t="s">
        <v>1704</v>
      </c>
      <c r="O69" s="876"/>
      <c r="P69" s="1084"/>
      <c r="Q69" s="836"/>
      <c r="R69" s="831"/>
      <c r="S69" s="876" t="s">
        <v>1702</v>
      </c>
      <c r="T69" s="876"/>
      <c r="U69" s="831"/>
      <c r="V69" s="831"/>
      <c r="W69" s="876" t="s">
        <v>1700</v>
      </c>
      <c r="X69" s="879"/>
      <c r="Y69" s="875" t="s">
        <v>1698</v>
      </c>
      <c r="Z69" s="876"/>
      <c r="AA69" s="876"/>
      <c r="AB69" s="876"/>
      <c r="AC69" s="876"/>
      <c r="AD69" s="831"/>
      <c r="AE69" s="831"/>
      <c r="AF69" s="646" t="s">
        <v>845</v>
      </c>
      <c r="AH69" s="665" t="s">
        <v>1832</v>
      </c>
      <c r="AI69" s="640"/>
      <c r="BF69" s="641"/>
    </row>
    <row r="70" spans="1:58" ht="15" customHeight="1">
      <c r="A70" s="960" t="s">
        <v>1705</v>
      </c>
      <c r="B70" s="874"/>
      <c r="C70" s="961"/>
      <c r="D70" s="827"/>
      <c r="E70" s="828"/>
      <c r="F70" s="829"/>
      <c r="G70" s="873" t="s">
        <v>1707</v>
      </c>
      <c r="H70" s="874"/>
      <c r="I70" s="961"/>
      <c r="J70" s="827"/>
      <c r="K70" s="829"/>
      <c r="L70" s="873" t="s">
        <v>1711</v>
      </c>
      <c r="M70" s="874"/>
      <c r="N70" s="961"/>
      <c r="O70" s="827"/>
      <c r="P70" s="828"/>
      <c r="Q70" s="828"/>
      <c r="R70" s="828"/>
      <c r="S70" s="828"/>
      <c r="T70" s="828"/>
      <c r="U70" s="828"/>
      <c r="V70" s="828"/>
      <c r="W70" s="828"/>
      <c r="X70" s="829"/>
      <c r="Y70" s="873" t="s">
        <v>1709</v>
      </c>
      <c r="Z70" s="874"/>
      <c r="AA70" s="884"/>
      <c r="AB70" s="827"/>
      <c r="AC70" s="828"/>
      <c r="AD70" s="629" t="s">
        <v>1150</v>
      </c>
      <c r="AE70" s="828"/>
      <c r="AF70" s="645" t="s">
        <v>852</v>
      </c>
      <c r="AH70" s="669" t="s">
        <v>1826</v>
      </c>
    </row>
    <row r="71" spans="1:58" s="609" customFormat="1" ht="9.9499999999999993" customHeight="1" thickBot="1">
      <c r="A71" s="1085" t="s">
        <v>1706</v>
      </c>
      <c r="B71" s="886"/>
      <c r="C71" s="887"/>
      <c r="D71" s="840"/>
      <c r="E71" s="841"/>
      <c r="F71" s="842"/>
      <c r="G71" s="885" t="s">
        <v>1708</v>
      </c>
      <c r="H71" s="886"/>
      <c r="I71" s="887"/>
      <c r="J71" s="840"/>
      <c r="K71" s="842"/>
      <c r="L71" s="885" t="s">
        <v>1712</v>
      </c>
      <c r="M71" s="886"/>
      <c r="N71" s="887"/>
      <c r="O71" s="840"/>
      <c r="P71" s="841"/>
      <c r="Q71" s="841"/>
      <c r="R71" s="841"/>
      <c r="S71" s="841"/>
      <c r="T71" s="841"/>
      <c r="U71" s="841"/>
      <c r="V71" s="841"/>
      <c r="W71" s="841"/>
      <c r="X71" s="842"/>
      <c r="Y71" s="885" t="s">
        <v>1710</v>
      </c>
      <c r="Z71" s="886"/>
      <c r="AA71" s="887"/>
      <c r="AB71" s="840"/>
      <c r="AC71" s="841"/>
      <c r="AD71" s="647" t="s">
        <v>845</v>
      </c>
      <c r="AE71" s="841"/>
      <c r="AF71" s="648" t="s">
        <v>846</v>
      </c>
      <c r="AH71" s="612"/>
      <c r="AI71" s="612"/>
      <c r="BF71" s="610"/>
    </row>
    <row r="72" spans="1:58" ht="2.25" customHeight="1"/>
    <row r="73" spans="1:58" ht="2.25" customHeight="1"/>
    <row r="74" spans="1:58" s="605" customFormat="1" ht="12.75" customHeight="1">
      <c r="A74" s="880" t="s">
        <v>1713</v>
      </c>
      <c r="B74" s="880"/>
      <c r="C74" s="880"/>
      <c r="D74" s="880"/>
      <c r="E74" s="880"/>
      <c r="F74" s="880"/>
      <c r="G74" s="880"/>
      <c r="H74" s="880"/>
      <c r="I74" s="882" t="s">
        <v>1719</v>
      </c>
      <c r="J74" s="882"/>
      <c r="K74" s="882"/>
      <c r="L74" s="882"/>
      <c r="M74" s="882"/>
      <c r="N74" s="882"/>
      <c r="O74" s="882"/>
      <c r="P74" s="831"/>
      <c r="Q74" s="831"/>
      <c r="R74" s="880" t="s">
        <v>1715</v>
      </c>
      <c r="S74" s="880"/>
      <c r="U74" s="882" t="s">
        <v>1717</v>
      </c>
      <c r="V74" s="882"/>
      <c r="W74" s="882"/>
      <c r="X74" s="882"/>
      <c r="Y74" s="882"/>
      <c r="Z74" s="882"/>
      <c r="AA74" s="882"/>
      <c r="AB74" s="882"/>
      <c r="AC74" s="831"/>
      <c r="AD74" s="831"/>
      <c r="AE74" s="880" t="s">
        <v>1715</v>
      </c>
      <c r="AF74" s="880"/>
      <c r="AH74" s="665" t="s">
        <v>1829</v>
      </c>
      <c r="AI74" s="616"/>
      <c r="BF74" s="649"/>
    </row>
    <row r="75" spans="1:58" s="604" customFormat="1" ht="9.9499999999999993" customHeight="1">
      <c r="A75" s="881" t="s">
        <v>1714</v>
      </c>
      <c r="B75" s="881"/>
      <c r="C75" s="881"/>
      <c r="D75" s="881"/>
      <c r="E75" s="881"/>
      <c r="F75" s="881"/>
      <c r="G75" s="881"/>
      <c r="H75" s="881"/>
      <c r="I75" s="883" t="s">
        <v>1720</v>
      </c>
      <c r="J75" s="883"/>
      <c r="K75" s="883"/>
      <c r="L75" s="883"/>
      <c r="M75" s="883"/>
      <c r="N75" s="883"/>
      <c r="O75" s="883"/>
      <c r="P75" s="691"/>
      <c r="Q75" s="691"/>
      <c r="R75" s="881" t="s">
        <v>1716</v>
      </c>
      <c r="S75" s="881"/>
      <c r="U75" s="883" t="s">
        <v>1718</v>
      </c>
      <c r="V75" s="883"/>
      <c r="W75" s="883"/>
      <c r="X75" s="883"/>
      <c r="Y75" s="883"/>
      <c r="Z75" s="883"/>
      <c r="AA75" s="883"/>
      <c r="AB75" s="883"/>
      <c r="AC75" s="691"/>
      <c r="AD75" s="691"/>
      <c r="AE75" s="881" t="s">
        <v>1716</v>
      </c>
      <c r="AF75" s="881"/>
      <c r="AH75" s="665" t="s">
        <v>1830</v>
      </c>
      <c r="AI75" s="650"/>
      <c r="BF75" s="651"/>
    </row>
    <row r="76" spans="1:58" ht="2.25" customHeight="1" thickBot="1"/>
    <row r="77" spans="1:58" ht="12.75" customHeight="1">
      <c r="A77" s="929" t="s">
        <v>1711</v>
      </c>
      <c r="B77" s="930"/>
      <c r="C77" s="930"/>
      <c r="D77" s="930"/>
      <c r="E77" s="930"/>
      <c r="F77" s="930"/>
      <c r="G77" s="930"/>
      <c r="H77" s="931"/>
      <c r="I77" s="932" t="s">
        <v>1723</v>
      </c>
      <c r="J77" s="930"/>
      <c r="K77" s="930"/>
      <c r="L77" s="930"/>
      <c r="M77" s="930"/>
      <c r="N77" s="930"/>
      <c r="O77" s="930"/>
      <c r="P77" s="930"/>
      <c r="Q77" s="930"/>
      <c r="R77" s="931"/>
      <c r="S77" s="932" t="s">
        <v>1721</v>
      </c>
      <c r="T77" s="930"/>
      <c r="U77" s="930"/>
      <c r="V77" s="930"/>
      <c r="W77" s="930"/>
      <c r="X77" s="930"/>
      <c r="Y77" s="931"/>
      <c r="Z77" s="932" t="s">
        <v>1852</v>
      </c>
      <c r="AA77" s="930"/>
      <c r="AB77" s="930"/>
      <c r="AC77" s="930"/>
      <c r="AD77" s="930"/>
      <c r="AE77" s="930"/>
      <c r="AF77" s="933"/>
      <c r="AH77" s="665" t="s">
        <v>1827</v>
      </c>
    </row>
    <row r="78" spans="1:58" s="609" customFormat="1" ht="9.9499999999999993" customHeight="1">
      <c r="A78" s="928" t="s">
        <v>1725</v>
      </c>
      <c r="B78" s="899"/>
      <c r="C78" s="899"/>
      <c r="D78" s="899"/>
      <c r="E78" s="899"/>
      <c r="F78" s="899"/>
      <c r="G78" s="899"/>
      <c r="H78" s="900"/>
      <c r="I78" s="898" t="s">
        <v>1724</v>
      </c>
      <c r="J78" s="899"/>
      <c r="K78" s="899"/>
      <c r="L78" s="899"/>
      <c r="M78" s="899"/>
      <c r="N78" s="899"/>
      <c r="O78" s="899"/>
      <c r="P78" s="899"/>
      <c r="Q78" s="899"/>
      <c r="R78" s="900"/>
      <c r="S78" s="898" t="s">
        <v>1722</v>
      </c>
      <c r="T78" s="899"/>
      <c r="U78" s="899"/>
      <c r="V78" s="899"/>
      <c r="W78" s="899"/>
      <c r="X78" s="899"/>
      <c r="Y78" s="900"/>
      <c r="Z78" s="898" t="s">
        <v>1853</v>
      </c>
      <c r="AA78" s="899"/>
      <c r="AB78" s="899"/>
      <c r="AC78" s="899"/>
      <c r="AD78" s="899"/>
      <c r="AE78" s="899"/>
      <c r="AF78" s="935"/>
      <c r="AH78" s="665" t="s">
        <v>1828</v>
      </c>
      <c r="AI78" s="612"/>
      <c r="BF78" s="610"/>
    </row>
    <row r="79" spans="1:58" ht="15" customHeight="1">
      <c r="A79" s="804"/>
      <c r="B79" s="794"/>
      <c r="C79" s="794"/>
      <c r="D79" s="794"/>
      <c r="E79" s="794"/>
      <c r="F79" s="794"/>
      <c r="G79" s="794"/>
      <c r="H79" s="795"/>
      <c r="I79" s="793"/>
      <c r="J79" s="794"/>
      <c r="K79" s="794"/>
      <c r="L79" s="794"/>
      <c r="M79" s="794"/>
      <c r="N79" s="794"/>
      <c r="O79" s="794"/>
      <c r="P79" s="794"/>
      <c r="Q79" s="794"/>
      <c r="R79" s="795"/>
      <c r="S79" s="827"/>
      <c r="T79" s="828"/>
      <c r="U79" s="620" t="s">
        <v>1150</v>
      </c>
      <c r="V79" s="828"/>
      <c r="W79" s="620" t="s">
        <v>852</v>
      </c>
      <c r="X79" s="828"/>
      <c r="Y79" s="621" t="s">
        <v>1629</v>
      </c>
      <c r="Z79" s="888"/>
      <c r="AA79" s="889"/>
      <c r="AB79" s="620" t="s">
        <v>1150</v>
      </c>
      <c r="AC79" s="828"/>
      <c r="AD79" s="620" t="s">
        <v>852</v>
      </c>
      <c r="AE79" s="828"/>
      <c r="AF79" s="657" t="s">
        <v>1629</v>
      </c>
      <c r="AG79" s="729" t="str">
        <f>IF(S79&lt;&gt;"","School's URL↓","")</f>
        <v/>
      </c>
    </row>
    <row r="80" spans="1:58" ht="12.75" customHeight="1">
      <c r="A80" s="796" t="s">
        <v>2188</v>
      </c>
      <c r="B80" s="797"/>
      <c r="C80" s="798"/>
      <c r="D80" s="798"/>
      <c r="E80" s="798"/>
      <c r="F80" s="798"/>
      <c r="G80" s="798"/>
      <c r="H80" s="799"/>
      <c r="I80" s="800" t="s">
        <v>2189</v>
      </c>
      <c r="J80" s="801"/>
      <c r="K80" s="801"/>
      <c r="L80" s="801"/>
      <c r="M80" s="801"/>
      <c r="N80" s="802"/>
      <c r="O80" s="802"/>
      <c r="P80" s="802"/>
      <c r="Q80" s="802"/>
      <c r="R80" s="803"/>
      <c r="S80" s="830"/>
      <c r="T80" s="831"/>
      <c r="U80" s="622" t="s">
        <v>845</v>
      </c>
      <c r="V80" s="831"/>
      <c r="W80" s="622" t="s">
        <v>846</v>
      </c>
      <c r="X80" s="831"/>
      <c r="Y80" s="675" t="s">
        <v>1630</v>
      </c>
      <c r="Z80" s="852"/>
      <c r="AA80" s="853"/>
      <c r="AB80" s="622" t="s">
        <v>845</v>
      </c>
      <c r="AC80" s="831"/>
      <c r="AD80" s="622" t="s">
        <v>846</v>
      </c>
      <c r="AE80" s="831"/>
      <c r="AF80" s="677" t="s">
        <v>1630</v>
      </c>
      <c r="AG80" s="730"/>
    </row>
    <row r="81" spans="1:134" ht="15" customHeight="1">
      <c r="A81" s="804"/>
      <c r="B81" s="794"/>
      <c r="C81" s="794"/>
      <c r="D81" s="794"/>
      <c r="E81" s="794"/>
      <c r="F81" s="794"/>
      <c r="G81" s="794"/>
      <c r="H81" s="795"/>
      <c r="I81" s="793"/>
      <c r="J81" s="794"/>
      <c r="K81" s="794"/>
      <c r="L81" s="794"/>
      <c r="M81" s="794"/>
      <c r="N81" s="794"/>
      <c r="O81" s="794"/>
      <c r="P81" s="794"/>
      <c r="Q81" s="794"/>
      <c r="R81" s="795"/>
      <c r="S81" s="827"/>
      <c r="T81" s="828"/>
      <c r="U81" s="620" t="s">
        <v>1150</v>
      </c>
      <c r="V81" s="828"/>
      <c r="W81" s="620" t="s">
        <v>852</v>
      </c>
      <c r="X81" s="828"/>
      <c r="Y81" s="621" t="s">
        <v>1629</v>
      </c>
      <c r="Z81" s="827"/>
      <c r="AA81" s="828"/>
      <c r="AB81" s="620" t="s">
        <v>1150</v>
      </c>
      <c r="AC81" s="828"/>
      <c r="AD81" s="620" t="s">
        <v>852</v>
      </c>
      <c r="AE81" s="828"/>
      <c r="AF81" s="657" t="s">
        <v>1629</v>
      </c>
      <c r="AG81" s="729" t="str">
        <f>IF(S81&lt;&gt;"","School's URL↓","")</f>
        <v/>
      </c>
      <c r="AH81" s="665" t="s">
        <v>1857</v>
      </c>
    </row>
    <row r="82" spans="1:134" ht="12.75" customHeight="1">
      <c r="A82" s="796" t="s">
        <v>2188</v>
      </c>
      <c r="B82" s="797"/>
      <c r="C82" s="798"/>
      <c r="D82" s="798"/>
      <c r="E82" s="798"/>
      <c r="F82" s="798"/>
      <c r="G82" s="798"/>
      <c r="H82" s="799"/>
      <c r="I82" s="800" t="s">
        <v>2189</v>
      </c>
      <c r="J82" s="801"/>
      <c r="K82" s="801"/>
      <c r="L82" s="801"/>
      <c r="M82" s="801"/>
      <c r="N82" s="802"/>
      <c r="O82" s="802"/>
      <c r="P82" s="802"/>
      <c r="Q82" s="802"/>
      <c r="R82" s="803"/>
      <c r="S82" s="830"/>
      <c r="T82" s="831"/>
      <c r="U82" s="622" t="s">
        <v>845</v>
      </c>
      <c r="V82" s="831"/>
      <c r="W82" s="622" t="s">
        <v>846</v>
      </c>
      <c r="X82" s="831"/>
      <c r="Y82" s="675" t="s">
        <v>1630</v>
      </c>
      <c r="Z82" s="830"/>
      <c r="AA82" s="831"/>
      <c r="AB82" s="622" t="s">
        <v>845</v>
      </c>
      <c r="AC82" s="831"/>
      <c r="AD82" s="622" t="s">
        <v>846</v>
      </c>
      <c r="AE82" s="831"/>
      <c r="AF82" s="677" t="s">
        <v>1630</v>
      </c>
      <c r="AG82" s="730"/>
      <c r="AH82" s="664" t="s">
        <v>1858</v>
      </c>
    </row>
    <row r="83" spans="1:134" ht="15" customHeight="1">
      <c r="A83" s="804"/>
      <c r="B83" s="794"/>
      <c r="C83" s="794"/>
      <c r="D83" s="794"/>
      <c r="E83" s="794"/>
      <c r="F83" s="794"/>
      <c r="G83" s="794"/>
      <c r="H83" s="795"/>
      <c r="I83" s="793"/>
      <c r="J83" s="794"/>
      <c r="K83" s="794"/>
      <c r="L83" s="794"/>
      <c r="M83" s="794"/>
      <c r="N83" s="794"/>
      <c r="O83" s="794"/>
      <c r="P83" s="794"/>
      <c r="Q83" s="794"/>
      <c r="R83" s="795"/>
      <c r="S83" s="827"/>
      <c r="T83" s="828"/>
      <c r="U83" s="620" t="s">
        <v>1150</v>
      </c>
      <c r="V83" s="828"/>
      <c r="W83" s="620" t="s">
        <v>852</v>
      </c>
      <c r="X83" s="828"/>
      <c r="Y83" s="621" t="s">
        <v>1629</v>
      </c>
      <c r="Z83" s="827"/>
      <c r="AA83" s="828"/>
      <c r="AB83" s="620" t="s">
        <v>1150</v>
      </c>
      <c r="AC83" s="828"/>
      <c r="AD83" s="620" t="s">
        <v>852</v>
      </c>
      <c r="AE83" s="828"/>
      <c r="AF83" s="657" t="s">
        <v>1629</v>
      </c>
      <c r="AG83" s="729" t="str">
        <f>IF(S83&lt;&gt;"","School's URL↓","")</f>
        <v/>
      </c>
      <c r="AH83" s="662" t="s">
        <v>1859</v>
      </c>
    </row>
    <row r="84" spans="1:134" ht="12.75" customHeight="1">
      <c r="A84" s="796" t="s">
        <v>2188</v>
      </c>
      <c r="B84" s="797"/>
      <c r="C84" s="798"/>
      <c r="D84" s="798"/>
      <c r="E84" s="798"/>
      <c r="F84" s="798"/>
      <c r="G84" s="798"/>
      <c r="H84" s="799"/>
      <c r="I84" s="800" t="s">
        <v>2189</v>
      </c>
      <c r="J84" s="801"/>
      <c r="K84" s="801"/>
      <c r="L84" s="801"/>
      <c r="M84" s="801"/>
      <c r="N84" s="802"/>
      <c r="O84" s="802"/>
      <c r="P84" s="802"/>
      <c r="Q84" s="802"/>
      <c r="R84" s="803"/>
      <c r="S84" s="830"/>
      <c r="T84" s="831"/>
      <c r="U84" s="622" t="s">
        <v>845</v>
      </c>
      <c r="V84" s="831"/>
      <c r="W84" s="622" t="s">
        <v>846</v>
      </c>
      <c r="X84" s="831"/>
      <c r="Y84" s="675" t="s">
        <v>1630</v>
      </c>
      <c r="Z84" s="830"/>
      <c r="AA84" s="831"/>
      <c r="AB84" s="622" t="s">
        <v>845</v>
      </c>
      <c r="AC84" s="831"/>
      <c r="AD84" s="622" t="s">
        <v>846</v>
      </c>
      <c r="AE84" s="831"/>
      <c r="AF84" s="677" t="s">
        <v>1630</v>
      </c>
      <c r="AG84" s="730"/>
    </row>
    <row r="85" spans="1:134" s="600" customFormat="1" ht="12.75" customHeight="1">
      <c r="A85" s="808" t="s">
        <v>1726</v>
      </c>
      <c r="B85" s="806"/>
      <c r="C85" s="806"/>
      <c r="D85" s="807"/>
      <c r="E85" s="901"/>
      <c r="F85" s="902"/>
      <c r="G85" s="902"/>
      <c r="H85" s="902"/>
      <c r="I85" s="902"/>
      <c r="J85" s="902"/>
      <c r="K85" s="902"/>
      <c r="L85" s="903"/>
      <c r="M85" s="805" t="s">
        <v>1730</v>
      </c>
      <c r="N85" s="806"/>
      <c r="O85" s="806"/>
      <c r="P85" s="835"/>
      <c r="Q85" s="828"/>
      <c r="R85" s="620" t="s">
        <v>1150</v>
      </c>
      <c r="S85" s="828"/>
      <c r="T85" s="620" t="s">
        <v>852</v>
      </c>
      <c r="U85" s="889"/>
      <c r="V85" s="621" t="s">
        <v>1629</v>
      </c>
      <c r="W85" s="805" t="s">
        <v>1728</v>
      </c>
      <c r="X85" s="806"/>
      <c r="Y85" s="807"/>
      <c r="Z85" s="892"/>
      <c r="AA85" s="893"/>
      <c r="AB85" s="893"/>
      <c r="AC85" s="890" t="s">
        <v>1831</v>
      </c>
      <c r="AD85" s="893"/>
      <c r="AE85" s="893"/>
      <c r="AF85" s="1097" t="s">
        <v>1749</v>
      </c>
      <c r="AH85" s="665" t="s">
        <v>1835</v>
      </c>
      <c r="AI85" s="652"/>
      <c r="BF85" s="653"/>
    </row>
    <row r="86" spans="1:134" s="609" customFormat="1" ht="9.9499999999999993" customHeight="1">
      <c r="A86" s="809" t="s">
        <v>1727</v>
      </c>
      <c r="B86" s="810"/>
      <c r="C86" s="810"/>
      <c r="D86" s="811"/>
      <c r="E86" s="904"/>
      <c r="F86" s="905"/>
      <c r="G86" s="905"/>
      <c r="H86" s="905"/>
      <c r="I86" s="905"/>
      <c r="J86" s="905"/>
      <c r="K86" s="905"/>
      <c r="L86" s="906"/>
      <c r="M86" s="857" t="s">
        <v>1731</v>
      </c>
      <c r="N86" s="810"/>
      <c r="O86" s="810"/>
      <c r="P86" s="836"/>
      <c r="Q86" s="831"/>
      <c r="R86" s="622" t="s">
        <v>845</v>
      </c>
      <c r="S86" s="831"/>
      <c r="T86" s="622" t="s">
        <v>846</v>
      </c>
      <c r="U86" s="853"/>
      <c r="V86" s="675" t="s">
        <v>1630</v>
      </c>
      <c r="W86" s="857" t="s">
        <v>1729</v>
      </c>
      <c r="X86" s="810"/>
      <c r="Y86" s="811"/>
      <c r="Z86" s="894"/>
      <c r="AA86" s="895"/>
      <c r="AB86" s="895"/>
      <c r="AC86" s="891"/>
      <c r="AD86" s="895"/>
      <c r="AE86" s="895"/>
      <c r="AF86" s="1098"/>
      <c r="AH86" s="671"/>
      <c r="AI86" s="612"/>
      <c r="BF86" s="610"/>
    </row>
    <row r="87" spans="1:134" ht="15" customHeight="1" thickBot="1">
      <c r="A87" s="783" t="s">
        <v>2192</v>
      </c>
      <c r="B87" s="784"/>
      <c r="C87" s="784"/>
      <c r="D87" s="784"/>
      <c r="E87" s="784"/>
      <c r="F87" s="785"/>
      <c r="G87" s="786"/>
      <c r="H87" s="786"/>
      <c r="I87" s="786"/>
      <c r="J87" s="786"/>
      <c r="K87" s="786"/>
      <c r="L87" s="786"/>
      <c r="M87" s="786"/>
      <c r="N87" s="786"/>
      <c r="O87" s="786"/>
      <c r="P87" s="787" t="s">
        <v>2193</v>
      </c>
      <c r="Q87" s="788"/>
      <c r="R87" s="788"/>
      <c r="S87" s="788"/>
      <c r="T87" s="788"/>
      <c r="U87" s="788"/>
      <c r="V87" s="789"/>
      <c r="W87" s="790"/>
      <c r="X87" s="791"/>
      <c r="Y87" s="791"/>
      <c r="Z87" s="791"/>
      <c r="AA87" s="791"/>
      <c r="AB87" s="791"/>
      <c r="AC87" s="791"/>
      <c r="AD87" s="791"/>
      <c r="AE87" s="791"/>
      <c r="AF87" s="792"/>
    </row>
    <row r="88" spans="1:134" s="725" customFormat="1" ht="18" customHeight="1" thickBot="1">
      <c r="A88" s="724" t="s">
        <v>1732</v>
      </c>
      <c r="AF88" s="726"/>
      <c r="AH88" s="727"/>
      <c r="AI88" s="727"/>
      <c r="BF88" s="728"/>
      <c r="EC88" s="599"/>
      <c r="ED88" s="599"/>
    </row>
    <row r="89" spans="1:134" ht="12.75" customHeight="1">
      <c r="A89" s="929" t="s">
        <v>1733</v>
      </c>
      <c r="B89" s="930"/>
      <c r="C89" s="930"/>
      <c r="D89" s="930"/>
      <c r="E89" s="930"/>
      <c r="F89" s="930"/>
      <c r="G89" s="930"/>
      <c r="H89" s="931"/>
      <c r="I89" s="932" t="s">
        <v>1723</v>
      </c>
      <c r="J89" s="930"/>
      <c r="K89" s="930"/>
      <c r="L89" s="930"/>
      <c r="M89" s="930"/>
      <c r="N89" s="930"/>
      <c r="O89" s="930"/>
      <c r="P89" s="930"/>
      <c r="Q89" s="930"/>
      <c r="R89" s="931"/>
      <c r="S89" s="932" t="s">
        <v>1735</v>
      </c>
      <c r="T89" s="930"/>
      <c r="U89" s="930"/>
      <c r="V89" s="930"/>
      <c r="W89" s="930"/>
      <c r="X89" s="930"/>
      <c r="Y89" s="931"/>
      <c r="Z89" s="932" t="s">
        <v>1737</v>
      </c>
      <c r="AA89" s="930"/>
      <c r="AB89" s="930"/>
      <c r="AC89" s="930"/>
      <c r="AD89" s="930"/>
      <c r="AE89" s="930"/>
      <c r="AF89" s="933"/>
      <c r="AH89" s="665" t="s">
        <v>1851</v>
      </c>
    </row>
    <row r="90" spans="1:134" s="609" customFormat="1" ht="9.9499999999999993" customHeight="1">
      <c r="A90" s="928" t="s">
        <v>1734</v>
      </c>
      <c r="B90" s="899"/>
      <c r="C90" s="899"/>
      <c r="D90" s="899"/>
      <c r="E90" s="899"/>
      <c r="F90" s="899"/>
      <c r="G90" s="899"/>
      <c r="H90" s="900"/>
      <c r="I90" s="898" t="s">
        <v>1724</v>
      </c>
      <c r="J90" s="899"/>
      <c r="K90" s="899"/>
      <c r="L90" s="899"/>
      <c r="M90" s="899"/>
      <c r="N90" s="899"/>
      <c r="O90" s="899"/>
      <c r="P90" s="899"/>
      <c r="Q90" s="899"/>
      <c r="R90" s="900"/>
      <c r="S90" s="898" t="s">
        <v>1736</v>
      </c>
      <c r="T90" s="899"/>
      <c r="U90" s="899"/>
      <c r="V90" s="899"/>
      <c r="W90" s="899"/>
      <c r="X90" s="899"/>
      <c r="Y90" s="900"/>
      <c r="Z90" s="898" t="s">
        <v>1738</v>
      </c>
      <c r="AA90" s="899"/>
      <c r="AB90" s="899"/>
      <c r="AC90" s="899"/>
      <c r="AD90" s="899"/>
      <c r="AE90" s="899"/>
      <c r="AF90" s="935"/>
      <c r="AH90" s="671" t="s">
        <v>1836</v>
      </c>
      <c r="AI90" s="612"/>
      <c r="BF90" s="610"/>
    </row>
    <row r="91" spans="1:134" ht="12.75" customHeight="1">
      <c r="A91" s="922"/>
      <c r="B91" s="902"/>
      <c r="C91" s="902"/>
      <c r="D91" s="902"/>
      <c r="E91" s="902"/>
      <c r="F91" s="902"/>
      <c r="G91" s="902"/>
      <c r="H91" s="903"/>
      <c r="I91" s="926"/>
      <c r="J91" s="902"/>
      <c r="K91" s="902"/>
      <c r="L91" s="902"/>
      <c r="M91" s="902"/>
      <c r="N91" s="902"/>
      <c r="O91" s="902"/>
      <c r="P91" s="902"/>
      <c r="Q91" s="902"/>
      <c r="R91" s="903"/>
      <c r="S91" s="827"/>
      <c r="T91" s="828"/>
      <c r="U91" s="620" t="s">
        <v>1150</v>
      </c>
      <c r="V91" s="828"/>
      <c r="W91" s="620" t="s">
        <v>852</v>
      </c>
      <c r="X91" s="828"/>
      <c r="Y91" s="621" t="s">
        <v>1629</v>
      </c>
      <c r="Z91" s="827"/>
      <c r="AA91" s="828"/>
      <c r="AB91" s="620" t="s">
        <v>1150</v>
      </c>
      <c r="AC91" s="828"/>
      <c r="AD91" s="620" t="s">
        <v>852</v>
      </c>
      <c r="AE91" s="828"/>
      <c r="AF91" s="657" t="s">
        <v>1629</v>
      </c>
    </row>
    <row r="92" spans="1:134" ht="9.9499999999999993" customHeight="1">
      <c r="A92" s="936"/>
      <c r="B92" s="905"/>
      <c r="C92" s="905"/>
      <c r="D92" s="905"/>
      <c r="E92" s="905"/>
      <c r="F92" s="905"/>
      <c r="G92" s="905"/>
      <c r="H92" s="906"/>
      <c r="I92" s="937"/>
      <c r="J92" s="905"/>
      <c r="K92" s="905"/>
      <c r="L92" s="905"/>
      <c r="M92" s="905"/>
      <c r="N92" s="905"/>
      <c r="O92" s="905"/>
      <c r="P92" s="905"/>
      <c r="Q92" s="905"/>
      <c r="R92" s="906"/>
      <c r="S92" s="830"/>
      <c r="T92" s="831"/>
      <c r="U92" s="622" t="s">
        <v>845</v>
      </c>
      <c r="V92" s="831"/>
      <c r="W92" s="622" t="s">
        <v>846</v>
      </c>
      <c r="X92" s="831"/>
      <c r="Y92" s="675" t="s">
        <v>1630</v>
      </c>
      <c r="Z92" s="830"/>
      <c r="AA92" s="831"/>
      <c r="AB92" s="622" t="s">
        <v>845</v>
      </c>
      <c r="AC92" s="831"/>
      <c r="AD92" s="622" t="s">
        <v>846</v>
      </c>
      <c r="AE92" s="831"/>
      <c r="AF92" s="677" t="s">
        <v>1630</v>
      </c>
    </row>
    <row r="93" spans="1:134" ht="12.75" customHeight="1">
      <c r="A93" s="922"/>
      <c r="B93" s="902"/>
      <c r="C93" s="902"/>
      <c r="D93" s="902"/>
      <c r="E93" s="902"/>
      <c r="F93" s="902"/>
      <c r="G93" s="902"/>
      <c r="H93" s="903"/>
      <c r="I93" s="926"/>
      <c r="J93" s="902"/>
      <c r="K93" s="902"/>
      <c r="L93" s="902"/>
      <c r="M93" s="902"/>
      <c r="N93" s="902"/>
      <c r="O93" s="902"/>
      <c r="P93" s="902"/>
      <c r="Q93" s="902"/>
      <c r="R93" s="903"/>
      <c r="S93" s="827"/>
      <c r="T93" s="828"/>
      <c r="U93" s="620" t="s">
        <v>1150</v>
      </c>
      <c r="V93" s="828"/>
      <c r="W93" s="620" t="s">
        <v>852</v>
      </c>
      <c r="X93" s="828"/>
      <c r="Y93" s="621" t="s">
        <v>1629</v>
      </c>
      <c r="Z93" s="827"/>
      <c r="AA93" s="828"/>
      <c r="AB93" s="620" t="s">
        <v>1150</v>
      </c>
      <c r="AC93" s="828"/>
      <c r="AD93" s="620" t="s">
        <v>852</v>
      </c>
      <c r="AE93" s="828"/>
      <c r="AF93" s="657" t="s">
        <v>1629</v>
      </c>
    </row>
    <row r="94" spans="1:134" ht="9.9499999999999993" customHeight="1">
      <c r="A94" s="936"/>
      <c r="B94" s="905"/>
      <c r="C94" s="905"/>
      <c r="D94" s="905"/>
      <c r="E94" s="905"/>
      <c r="F94" s="905"/>
      <c r="G94" s="905"/>
      <c r="H94" s="906"/>
      <c r="I94" s="937"/>
      <c r="J94" s="905"/>
      <c r="K94" s="905"/>
      <c r="L94" s="905"/>
      <c r="M94" s="905"/>
      <c r="N94" s="905"/>
      <c r="O94" s="905"/>
      <c r="P94" s="905"/>
      <c r="Q94" s="905"/>
      <c r="R94" s="906"/>
      <c r="S94" s="830"/>
      <c r="T94" s="831"/>
      <c r="U94" s="622" t="s">
        <v>845</v>
      </c>
      <c r="V94" s="831"/>
      <c r="W94" s="622" t="s">
        <v>846</v>
      </c>
      <c r="X94" s="831"/>
      <c r="Y94" s="675" t="s">
        <v>1630</v>
      </c>
      <c r="Z94" s="830"/>
      <c r="AA94" s="831"/>
      <c r="AB94" s="622" t="s">
        <v>845</v>
      </c>
      <c r="AC94" s="831"/>
      <c r="AD94" s="622" t="s">
        <v>846</v>
      </c>
      <c r="AE94" s="831"/>
      <c r="AF94" s="677" t="s">
        <v>1630</v>
      </c>
    </row>
    <row r="95" spans="1:134" ht="12.75" customHeight="1">
      <c r="A95" s="922"/>
      <c r="B95" s="902"/>
      <c r="C95" s="902"/>
      <c r="D95" s="902"/>
      <c r="E95" s="902"/>
      <c r="F95" s="902"/>
      <c r="G95" s="902"/>
      <c r="H95" s="903"/>
      <c r="I95" s="926"/>
      <c r="J95" s="902"/>
      <c r="K95" s="902"/>
      <c r="L95" s="902"/>
      <c r="M95" s="902"/>
      <c r="N95" s="902"/>
      <c r="O95" s="902"/>
      <c r="P95" s="902"/>
      <c r="Q95" s="902"/>
      <c r="R95" s="903"/>
      <c r="S95" s="827"/>
      <c r="T95" s="828"/>
      <c r="U95" s="620" t="s">
        <v>1150</v>
      </c>
      <c r="V95" s="828"/>
      <c r="W95" s="620" t="s">
        <v>852</v>
      </c>
      <c r="X95" s="828"/>
      <c r="Y95" s="621" t="s">
        <v>1629</v>
      </c>
      <c r="Z95" s="827"/>
      <c r="AA95" s="828"/>
      <c r="AB95" s="620" t="s">
        <v>1150</v>
      </c>
      <c r="AC95" s="828"/>
      <c r="AD95" s="620" t="s">
        <v>852</v>
      </c>
      <c r="AE95" s="828"/>
      <c r="AF95" s="657" t="s">
        <v>1629</v>
      </c>
    </row>
    <row r="96" spans="1:134" ht="9.9499999999999993" customHeight="1" thickBot="1">
      <c r="A96" s="923"/>
      <c r="B96" s="924"/>
      <c r="C96" s="924"/>
      <c r="D96" s="924"/>
      <c r="E96" s="924"/>
      <c r="F96" s="924"/>
      <c r="G96" s="924"/>
      <c r="H96" s="925"/>
      <c r="I96" s="927"/>
      <c r="J96" s="924"/>
      <c r="K96" s="924"/>
      <c r="L96" s="924"/>
      <c r="M96" s="924"/>
      <c r="N96" s="924"/>
      <c r="O96" s="924"/>
      <c r="P96" s="924"/>
      <c r="Q96" s="924"/>
      <c r="R96" s="925"/>
      <c r="S96" s="840"/>
      <c r="T96" s="841"/>
      <c r="U96" s="654" t="s">
        <v>845</v>
      </c>
      <c r="V96" s="841"/>
      <c r="W96" s="654" t="s">
        <v>846</v>
      </c>
      <c r="X96" s="841"/>
      <c r="Y96" s="676" t="s">
        <v>1630</v>
      </c>
      <c r="Z96" s="840"/>
      <c r="AA96" s="841"/>
      <c r="AB96" s="654" t="s">
        <v>845</v>
      </c>
      <c r="AC96" s="841"/>
      <c r="AD96" s="654" t="s">
        <v>846</v>
      </c>
      <c r="AE96" s="841"/>
      <c r="AF96" s="648" t="s">
        <v>1630</v>
      </c>
    </row>
    <row r="97" spans="1:58" ht="2.4500000000000002" hidden="1" customHeight="1"/>
    <row r="98" spans="1:58" ht="15" hidden="1" customHeight="1" thickBot="1">
      <c r="A98" s="607" t="s">
        <v>2138</v>
      </c>
    </row>
    <row r="99" spans="1:58" ht="60" hidden="1" customHeight="1">
      <c r="A99" s="1091" t="s">
        <v>2139</v>
      </c>
      <c r="B99" s="1092"/>
      <c r="C99" s="1092"/>
      <c r="D99" s="1092"/>
      <c r="E99" s="1092"/>
      <c r="F99" s="1092"/>
      <c r="G99" s="1092"/>
      <c r="H99" s="1092"/>
      <c r="I99" s="1092"/>
      <c r="J99" s="1092"/>
      <c r="K99" s="1092"/>
      <c r="L99" s="1092"/>
      <c r="M99" s="1092"/>
      <c r="N99" s="1092"/>
      <c r="O99" s="1092"/>
      <c r="P99" s="1092"/>
      <c r="Q99" s="1092"/>
      <c r="R99" s="1092"/>
      <c r="S99" s="1092"/>
      <c r="T99" s="1092"/>
      <c r="U99" s="1092"/>
      <c r="V99" s="1092"/>
      <c r="W99" s="1092"/>
      <c r="X99" s="1092"/>
      <c r="Y99" s="1092"/>
      <c r="Z99" s="1092"/>
      <c r="AA99" s="1092"/>
      <c r="AB99" s="1092"/>
      <c r="AC99" s="1092"/>
      <c r="AD99" s="1092"/>
      <c r="AE99" s="1092"/>
      <c r="AF99" s="1093"/>
    </row>
    <row r="100" spans="1:58" s="609" customFormat="1" ht="60" hidden="1" customHeight="1">
      <c r="A100" s="1094"/>
      <c r="B100" s="1095"/>
      <c r="C100" s="1095"/>
      <c r="D100" s="1095"/>
      <c r="E100" s="1095"/>
      <c r="F100" s="1095"/>
      <c r="G100" s="1095"/>
      <c r="H100" s="1095"/>
      <c r="I100" s="1095"/>
      <c r="J100" s="1095"/>
      <c r="K100" s="1095"/>
      <c r="L100" s="1095"/>
      <c r="M100" s="1095"/>
      <c r="N100" s="1095"/>
      <c r="O100" s="1095"/>
      <c r="P100" s="1095"/>
      <c r="Q100" s="1095"/>
      <c r="R100" s="1095"/>
      <c r="S100" s="1095"/>
      <c r="T100" s="1095"/>
      <c r="U100" s="1095"/>
      <c r="V100" s="1095"/>
      <c r="W100" s="1095"/>
      <c r="X100" s="1095"/>
      <c r="Y100" s="1095"/>
      <c r="Z100" s="1095"/>
      <c r="AA100" s="1095"/>
      <c r="AB100" s="1095"/>
      <c r="AC100" s="1095"/>
      <c r="AD100" s="1095"/>
      <c r="AE100" s="1095"/>
      <c r="AF100" s="1096"/>
      <c r="AH100" s="612"/>
      <c r="AI100" s="612"/>
      <c r="BF100" s="610"/>
    </row>
    <row r="101" spans="1:58" ht="2.4500000000000002" customHeight="1"/>
    <row r="102" spans="1:58" ht="15" customHeight="1" thickBot="1">
      <c r="A102" s="607" t="s">
        <v>1739</v>
      </c>
    </row>
    <row r="103" spans="1:58" ht="12.75" customHeight="1">
      <c r="A103" s="929" t="s">
        <v>1740</v>
      </c>
      <c r="B103" s="930"/>
      <c r="C103" s="930"/>
      <c r="D103" s="930"/>
      <c r="E103" s="930"/>
      <c r="F103" s="931"/>
      <c r="G103" s="932" t="s">
        <v>1089</v>
      </c>
      <c r="H103" s="930"/>
      <c r="I103" s="931"/>
      <c r="J103" s="932" t="s">
        <v>1636</v>
      </c>
      <c r="K103" s="930"/>
      <c r="L103" s="930"/>
      <c r="M103" s="930"/>
      <c r="N103" s="930"/>
      <c r="O103" s="930"/>
      <c r="P103" s="931"/>
      <c r="Q103" s="932" t="s">
        <v>1639</v>
      </c>
      <c r="R103" s="930"/>
      <c r="S103" s="930"/>
      <c r="T103" s="931"/>
      <c r="U103" s="932" t="s">
        <v>672</v>
      </c>
      <c r="V103" s="930"/>
      <c r="W103" s="930"/>
      <c r="X103" s="930"/>
      <c r="Y103" s="930"/>
      <c r="Z103" s="930"/>
      <c r="AA103" s="930"/>
      <c r="AB103" s="930"/>
      <c r="AC103" s="930"/>
      <c r="AD103" s="930"/>
      <c r="AE103" s="930"/>
      <c r="AF103" s="933"/>
    </row>
    <row r="104" spans="1:58" s="609" customFormat="1" ht="9.9499999999999993" customHeight="1">
      <c r="A104" s="928" t="s">
        <v>1741</v>
      </c>
      <c r="B104" s="899"/>
      <c r="C104" s="899"/>
      <c r="D104" s="899"/>
      <c r="E104" s="899"/>
      <c r="F104" s="900"/>
      <c r="G104" s="898" t="s">
        <v>1742</v>
      </c>
      <c r="H104" s="899"/>
      <c r="I104" s="900"/>
      <c r="J104" s="934" t="s">
        <v>1743</v>
      </c>
      <c r="K104" s="899"/>
      <c r="L104" s="899"/>
      <c r="M104" s="899"/>
      <c r="N104" s="899"/>
      <c r="O104" s="899"/>
      <c r="P104" s="900"/>
      <c r="Q104" s="898" t="s">
        <v>1640</v>
      </c>
      <c r="R104" s="899"/>
      <c r="S104" s="899"/>
      <c r="T104" s="900"/>
      <c r="U104" s="898" t="s">
        <v>1724</v>
      </c>
      <c r="V104" s="899"/>
      <c r="W104" s="899"/>
      <c r="X104" s="899"/>
      <c r="Y104" s="899"/>
      <c r="Z104" s="899"/>
      <c r="AA104" s="899"/>
      <c r="AB104" s="899"/>
      <c r="AC104" s="899"/>
      <c r="AD104" s="899"/>
      <c r="AE104" s="899"/>
      <c r="AF104" s="935"/>
      <c r="AH104" s="612"/>
      <c r="AI104" s="612"/>
      <c r="BF104" s="610"/>
    </row>
    <row r="105" spans="1:58" ht="12.75" customHeight="1">
      <c r="A105" s="833"/>
      <c r="B105" s="828"/>
      <c r="C105" s="828"/>
      <c r="D105" s="828"/>
      <c r="E105" s="828"/>
      <c r="F105" s="829"/>
      <c r="G105" s="827" t="s">
        <v>1744</v>
      </c>
      <c r="H105" s="828"/>
      <c r="I105" s="829"/>
      <c r="J105" s="827"/>
      <c r="K105" s="828"/>
      <c r="L105" s="620" t="s">
        <v>1150</v>
      </c>
      <c r="M105" s="828"/>
      <c r="N105" s="620" t="s">
        <v>852</v>
      </c>
      <c r="O105" s="828"/>
      <c r="P105" s="621" t="s">
        <v>1629</v>
      </c>
      <c r="Q105" s="827"/>
      <c r="R105" s="828"/>
      <c r="S105" s="828"/>
      <c r="T105" s="829"/>
      <c r="U105" s="821" t="str">
        <f>IF(OR(A105="",E42=""),"",E42)</f>
        <v/>
      </c>
      <c r="V105" s="822"/>
      <c r="W105" s="822"/>
      <c r="X105" s="822"/>
      <c r="Y105" s="822"/>
      <c r="Z105" s="822"/>
      <c r="AA105" s="822"/>
      <c r="AB105" s="822"/>
      <c r="AC105" s="822"/>
      <c r="AD105" s="822"/>
      <c r="AE105" s="822"/>
      <c r="AF105" s="823"/>
    </row>
    <row r="106" spans="1:58" ht="9.9499999999999993" customHeight="1">
      <c r="A106" s="834"/>
      <c r="B106" s="831"/>
      <c r="C106" s="831"/>
      <c r="D106" s="831"/>
      <c r="E106" s="831"/>
      <c r="F106" s="832"/>
      <c r="G106" s="830"/>
      <c r="H106" s="831"/>
      <c r="I106" s="832"/>
      <c r="J106" s="830"/>
      <c r="K106" s="831"/>
      <c r="L106" s="622" t="s">
        <v>845</v>
      </c>
      <c r="M106" s="831"/>
      <c r="N106" s="622" t="s">
        <v>846</v>
      </c>
      <c r="O106" s="831"/>
      <c r="P106" s="675" t="s">
        <v>1630</v>
      </c>
      <c r="Q106" s="830"/>
      <c r="R106" s="831"/>
      <c r="S106" s="831"/>
      <c r="T106" s="832"/>
      <c r="U106" s="824"/>
      <c r="V106" s="825"/>
      <c r="W106" s="825"/>
      <c r="X106" s="825"/>
      <c r="Y106" s="825"/>
      <c r="Z106" s="825"/>
      <c r="AA106" s="825"/>
      <c r="AB106" s="825"/>
      <c r="AC106" s="825"/>
      <c r="AD106" s="825"/>
      <c r="AE106" s="825"/>
      <c r="AF106" s="826"/>
    </row>
    <row r="107" spans="1:58" ht="12.75" customHeight="1">
      <c r="A107" s="833"/>
      <c r="B107" s="828"/>
      <c r="C107" s="828"/>
      <c r="D107" s="828"/>
      <c r="E107" s="828"/>
      <c r="F107" s="829"/>
      <c r="G107" s="827" t="s">
        <v>1745</v>
      </c>
      <c r="H107" s="828"/>
      <c r="I107" s="829"/>
      <c r="J107" s="827"/>
      <c r="K107" s="828"/>
      <c r="L107" s="620" t="s">
        <v>1150</v>
      </c>
      <c r="M107" s="828"/>
      <c r="N107" s="620" t="s">
        <v>852</v>
      </c>
      <c r="O107" s="828"/>
      <c r="P107" s="621" t="s">
        <v>1629</v>
      </c>
      <c r="Q107" s="827"/>
      <c r="R107" s="828"/>
      <c r="S107" s="828"/>
      <c r="T107" s="829"/>
      <c r="U107" s="821" t="str">
        <f>IF(OR(A107="",E42=""),"",E42)</f>
        <v/>
      </c>
      <c r="V107" s="822"/>
      <c r="W107" s="822"/>
      <c r="X107" s="822"/>
      <c r="Y107" s="822"/>
      <c r="Z107" s="822"/>
      <c r="AA107" s="822"/>
      <c r="AB107" s="822"/>
      <c r="AC107" s="822"/>
      <c r="AD107" s="822"/>
      <c r="AE107" s="822"/>
      <c r="AF107" s="823"/>
    </row>
    <row r="108" spans="1:58" ht="9.9499999999999993" customHeight="1">
      <c r="A108" s="834"/>
      <c r="B108" s="831"/>
      <c r="C108" s="831"/>
      <c r="D108" s="831"/>
      <c r="E108" s="831"/>
      <c r="F108" s="832"/>
      <c r="G108" s="830"/>
      <c r="H108" s="831"/>
      <c r="I108" s="832"/>
      <c r="J108" s="830"/>
      <c r="K108" s="831"/>
      <c r="L108" s="622" t="s">
        <v>845</v>
      </c>
      <c r="M108" s="831"/>
      <c r="N108" s="622" t="s">
        <v>846</v>
      </c>
      <c r="O108" s="831"/>
      <c r="P108" s="675" t="s">
        <v>1630</v>
      </c>
      <c r="Q108" s="830"/>
      <c r="R108" s="831"/>
      <c r="S108" s="831"/>
      <c r="T108" s="832"/>
      <c r="U108" s="824"/>
      <c r="V108" s="825"/>
      <c r="W108" s="825"/>
      <c r="X108" s="825"/>
      <c r="Y108" s="825"/>
      <c r="Z108" s="825"/>
      <c r="AA108" s="825"/>
      <c r="AB108" s="825"/>
      <c r="AC108" s="825"/>
      <c r="AD108" s="825"/>
      <c r="AE108" s="825"/>
      <c r="AF108" s="826"/>
    </row>
    <row r="109" spans="1:58" ht="12.75" customHeight="1">
      <c r="A109" s="833"/>
      <c r="B109" s="828"/>
      <c r="C109" s="828"/>
      <c r="D109" s="828"/>
      <c r="E109" s="828"/>
      <c r="F109" s="829"/>
      <c r="G109" s="827"/>
      <c r="H109" s="828"/>
      <c r="I109" s="829"/>
      <c r="J109" s="827"/>
      <c r="K109" s="828"/>
      <c r="L109" s="620" t="s">
        <v>1150</v>
      </c>
      <c r="M109" s="828"/>
      <c r="N109" s="620" t="s">
        <v>852</v>
      </c>
      <c r="O109" s="828"/>
      <c r="P109" s="621" t="s">
        <v>1629</v>
      </c>
      <c r="Q109" s="827"/>
      <c r="R109" s="828"/>
      <c r="S109" s="828"/>
      <c r="T109" s="829"/>
      <c r="U109" s="821" t="str">
        <f>IF(OR(A109="",E42=""),"",E42)</f>
        <v/>
      </c>
      <c r="V109" s="822"/>
      <c r="W109" s="822"/>
      <c r="X109" s="822"/>
      <c r="Y109" s="822"/>
      <c r="Z109" s="822"/>
      <c r="AA109" s="822"/>
      <c r="AB109" s="822"/>
      <c r="AC109" s="822"/>
      <c r="AD109" s="822"/>
      <c r="AE109" s="822"/>
      <c r="AF109" s="823"/>
    </row>
    <row r="110" spans="1:58" ht="9.9499999999999993" customHeight="1">
      <c r="A110" s="834"/>
      <c r="B110" s="831"/>
      <c r="C110" s="831"/>
      <c r="D110" s="831"/>
      <c r="E110" s="831"/>
      <c r="F110" s="832"/>
      <c r="G110" s="830"/>
      <c r="H110" s="831"/>
      <c r="I110" s="832"/>
      <c r="J110" s="830"/>
      <c r="K110" s="831"/>
      <c r="L110" s="622" t="s">
        <v>845</v>
      </c>
      <c r="M110" s="831"/>
      <c r="N110" s="622" t="s">
        <v>846</v>
      </c>
      <c r="O110" s="831"/>
      <c r="P110" s="675" t="s">
        <v>1630</v>
      </c>
      <c r="Q110" s="830"/>
      <c r="R110" s="831"/>
      <c r="S110" s="831"/>
      <c r="T110" s="832"/>
      <c r="U110" s="824"/>
      <c r="V110" s="825"/>
      <c r="W110" s="825"/>
      <c r="X110" s="825"/>
      <c r="Y110" s="825"/>
      <c r="Z110" s="825"/>
      <c r="AA110" s="825"/>
      <c r="AB110" s="825"/>
      <c r="AC110" s="825"/>
      <c r="AD110" s="825"/>
      <c r="AE110" s="825"/>
      <c r="AF110" s="826"/>
    </row>
    <row r="111" spans="1:58" ht="12.75" customHeight="1">
      <c r="A111" s="833"/>
      <c r="B111" s="828"/>
      <c r="C111" s="828"/>
      <c r="D111" s="828"/>
      <c r="E111" s="828"/>
      <c r="F111" s="829"/>
      <c r="G111" s="827"/>
      <c r="H111" s="828"/>
      <c r="I111" s="829"/>
      <c r="J111" s="827"/>
      <c r="K111" s="828"/>
      <c r="L111" s="620" t="s">
        <v>1150</v>
      </c>
      <c r="M111" s="828"/>
      <c r="N111" s="620" t="s">
        <v>852</v>
      </c>
      <c r="O111" s="828"/>
      <c r="P111" s="621" t="s">
        <v>1629</v>
      </c>
      <c r="Q111" s="827"/>
      <c r="R111" s="828"/>
      <c r="S111" s="828"/>
      <c r="T111" s="829"/>
      <c r="U111" s="821" t="str">
        <f>IF(OR(A111="",E42=""),"",E42)</f>
        <v/>
      </c>
      <c r="V111" s="822"/>
      <c r="W111" s="822"/>
      <c r="X111" s="822"/>
      <c r="Y111" s="822"/>
      <c r="Z111" s="822"/>
      <c r="AA111" s="822"/>
      <c r="AB111" s="822"/>
      <c r="AC111" s="822"/>
      <c r="AD111" s="822"/>
      <c r="AE111" s="822"/>
      <c r="AF111" s="823"/>
    </row>
    <row r="112" spans="1:58" ht="9.9499999999999993" customHeight="1">
      <c r="A112" s="834"/>
      <c r="B112" s="831"/>
      <c r="C112" s="831"/>
      <c r="D112" s="831"/>
      <c r="E112" s="831"/>
      <c r="F112" s="832"/>
      <c r="G112" s="830"/>
      <c r="H112" s="831"/>
      <c r="I112" s="832"/>
      <c r="J112" s="830"/>
      <c r="K112" s="831"/>
      <c r="L112" s="622" t="s">
        <v>845</v>
      </c>
      <c r="M112" s="831"/>
      <c r="N112" s="622" t="s">
        <v>846</v>
      </c>
      <c r="O112" s="831"/>
      <c r="P112" s="675" t="s">
        <v>1630</v>
      </c>
      <c r="Q112" s="830"/>
      <c r="R112" s="831"/>
      <c r="S112" s="831"/>
      <c r="T112" s="832"/>
      <c r="U112" s="824"/>
      <c r="V112" s="825"/>
      <c r="W112" s="825"/>
      <c r="X112" s="825"/>
      <c r="Y112" s="825"/>
      <c r="Z112" s="825"/>
      <c r="AA112" s="825"/>
      <c r="AB112" s="825"/>
      <c r="AC112" s="825"/>
      <c r="AD112" s="825"/>
      <c r="AE112" s="825"/>
      <c r="AF112" s="826"/>
    </row>
    <row r="113" spans="1:58" ht="12.75" customHeight="1">
      <c r="A113" s="833"/>
      <c r="B113" s="828"/>
      <c r="C113" s="828"/>
      <c r="D113" s="828"/>
      <c r="E113" s="828"/>
      <c r="F113" s="829"/>
      <c r="G113" s="827"/>
      <c r="H113" s="828"/>
      <c r="I113" s="829"/>
      <c r="J113" s="827"/>
      <c r="K113" s="828"/>
      <c r="L113" s="620" t="s">
        <v>1150</v>
      </c>
      <c r="M113" s="828"/>
      <c r="N113" s="620" t="s">
        <v>852</v>
      </c>
      <c r="O113" s="828"/>
      <c r="P113" s="621" t="s">
        <v>1629</v>
      </c>
      <c r="Q113" s="827"/>
      <c r="R113" s="828"/>
      <c r="S113" s="828"/>
      <c r="T113" s="829"/>
      <c r="U113" s="821" t="str">
        <f>IF(OR(A113="",E42=""),"",E42)</f>
        <v/>
      </c>
      <c r="V113" s="822"/>
      <c r="W113" s="822"/>
      <c r="X113" s="822"/>
      <c r="Y113" s="822"/>
      <c r="Z113" s="822"/>
      <c r="AA113" s="822"/>
      <c r="AB113" s="822"/>
      <c r="AC113" s="822"/>
      <c r="AD113" s="822"/>
      <c r="AE113" s="822"/>
      <c r="AF113" s="823"/>
      <c r="AH113" s="716" t="s">
        <v>2179</v>
      </c>
    </row>
    <row r="114" spans="1:58" ht="9.9499999999999993" customHeight="1" thickBot="1">
      <c r="A114" s="843"/>
      <c r="B114" s="841"/>
      <c r="C114" s="841"/>
      <c r="D114" s="841"/>
      <c r="E114" s="841"/>
      <c r="F114" s="842"/>
      <c r="G114" s="840"/>
      <c r="H114" s="841"/>
      <c r="I114" s="842"/>
      <c r="J114" s="840"/>
      <c r="K114" s="841"/>
      <c r="L114" s="654" t="s">
        <v>845</v>
      </c>
      <c r="M114" s="841"/>
      <c r="N114" s="654" t="s">
        <v>846</v>
      </c>
      <c r="O114" s="841"/>
      <c r="P114" s="676" t="s">
        <v>1630</v>
      </c>
      <c r="Q114" s="840"/>
      <c r="R114" s="841"/>
      <c r="S114" s="841"/>
      <c r="T114" s="842"/>
      <c r="U114" s="837"/>
      <c r="V114" s="838"/>
      <c r="W114" s="838"/>
      <c r="X114" s="838"/>
      <c r="Y114" s="838"/>
      <c r="Z114" s="838"/>
      <c r="AA114" s="838"/>
      <c r="AB114" s="838"/>
      <c r="AC114" s="838"/>
      <c r="AD114" s="838"/>
      <c r="AE114" s="838"/>
      <c r="AF114" s="839"/>
      <c r="AH114" s="717" t="s">
        <v>2180</v>
      </c>
    </row>
    <row r="115" spans="1:58" ht="2.4500000000000002" customHeight="1"/>
    <row r="116" spans="1:58" ht="15" customHeight="1" thickBot="1">
      <c r="A116" s="607" t="s">
        <v>1746</v>
      </c>
      <c r="AH116" s="718" t="s">
        <v>2181</v>
      </c>
    </row>
    <row r="117" spans="1:58" ht="15" customHeight="1">
      <c r="A117" s="846" t="s">
        <v>1740</v>
      </c>
      <c r="B117" s="847"/>
      <c r="C117" s="849"/>
      <c r="D117" s="850"/>
      <c r="E117" s="850"/>
      <c r="F117" s="850"/>
      <c r="G117" s="850"/>
      <c r="H117" s="850"/>
      <c r="I117" s="850"/>
      <c r="J117" s="851"/>
      <c r="K117" s="856" t="s">
        <v>1089</v>
      </c>
      <c r="L117" s="847"/>
      <c r="M117" s="844"/>
      <c r="N117" s="845"/>
      <c r="O117" s="855"/>
      <c r="P117" s="856" t="s">
        <v>1636</v>
      </c>
      <c r="Q117" s="1086"/>
      <c r="R117" s="847"/>
      <c r="S117" s="844"/>
      <c r="T117" s="845"/>
      <c r="U117" s="682" t="s">
        <v>1150</v>
      </c>
      <c r="V117" s="845"/>
      <c r="W117" s="682" t="s">
        <v>852</v>
      </c>
      <c r="X117" s="845"/>
      <c r="Y117" s="683" t="s">
        <v>1629</v>
      </c>
      <c r="Z117" s="856" t="s">
        <v>1090</v>
      </c>
      <c r="AA117" s="847"/>
      <c r="AB117" s="1087"/>
      <c r="AC117" s="1088"/>
      <c r="AD117" s="1088"/>
      <c r="AE117" s="1088"/>
      <c r="AF117" s="1089"/>
      <c r="AH117" s="665" t="s">
        <v>1837</v>
      </c>
    </row>
    <row r="118" spans="1:58" s="609" customFormat="1" ht="9.9499999999999993" customHeight="1">
      <c r="A118" s="809" t="s">
        <v>1741</v>
      </c>
      <c r="B118" s="848"/>
      <c r="C118" s="852"/>
      <c r="D118" s="853"/>
      <c r="E118" s="853"/>
      <c r="F118" s="853"/>
      <c r="G118" s="853"/>
      <c r="H118" s="853"/>
      <c r="I118" s="853"/>
      <c r="J118" s="854"/>
      <c r="K118" s="857" t="s">
        <v>1742</v>
      </c>
      <c r="L118" s="848"/>
      <c r="M118" s="830"/>
      <c r="N118" s="831"/>
      <c r="O118" s="832"/>
      <c r="P118" s="857" t="s">
        <v>1743</v>
      </c>
      <c r="Q118" s="810"/>
      <c r="R118" s="848"/>
      <c r="S118" s="830"/>
      <c r="T118" s="831"/>
      <c r="U118" s="622" t="s">
        <v>845</v>
      </c>
      <c r="V118" s="831"/>
      <c r="W118" s="622" t="s">
        <v>846</v>
      </c>
      <c r="X118" s="831"/>
      <c r="Y118" s="675" t="s">
        <v>1630</v>
      </c>
      <c r="Z118" s="857" t="s">
        <v>1748</v>
      </c>
      <c r="AA118" s="848"/>
      <c r="AB118" s="1027"/>
      <c r="AC118" s="1028"/>
      <c r="AD118" s="1028"/>
      <c r="AE118" s="1028"/>
      <c r="AF118" s="1090"/>
      <c r="AH118" s="671" t="s">
        <v>1842</v>
      </c>
      <c r="AI118" s="612"/>
      <c r="BF118" s="610"/>
    </row>
    <row r="119" spans="1:58" s="605" customFormat="1" ht="15" customHeight="1">
      <c r="A119" s="1023" t="s">
        <v>672</v>
      </c>
      <c r="B119" s="860"/>
      <c r="C119" s="821"/>
      <c r="D119" s="822"/>
      <c r="E119" s="822"/>
      <c r="F119" s="822"/>
      <c r="G119" s="822"/>
      <c r="H119" s="822"/>
      <c r="I119" s="822"/>
      <c r="J119" s="822"/>
      <c r="K119" s="822"/>
      <c r="L119" s="822"/>
      <c r="M119" s="822"/>
      <c r="N119" s="822"/>
      <c r="O119" s="1115"/>
      <c r="P119" s="1107" t="s">
        <v>1755</v>
      </c>
      <c r="Q119" s="1108"/>
      <c r="R119" s="1013" t="s">
        <v>1754</v>
      </c>
      <c r="S119" s="1013"/>
      <c r="T119" s="1105">
        <v>878000</v>
      </c>
      <c r="U119" s="1105"/>
      <c r="V119" s="1105"/>
      <c r="W119" s="655" t="s">
        <v>1750</v>
      </c>
      <c r="X119" s="629"/>
      <c r="Y119" s="1106" t="s">
        <v>1752</v>
      </c>
      <c r="Z119" s="1106"/>
      <c r="AA119" s="1106"/>
      <c r="AB119" s="1106"/>
      <c r="AC119" s="1105">
        <v>85000</v>
      </c>
      <c r="AD119" s="1105"/>
      <c r="AE119" s="1105"/>
      <c r="AF119" s="658" t="s">
        <v>1750</v>
      </c>
      <c r="AH119" s="673" t="s">
        <v>1838</v>
      </c>
      <c r="AI119" s="616"/>
      <c r="BF119" s="649"/>
    </row>
    <row r="120" spans="1:58" s="609" customFormat="1" ht="9.9499999999999993" customHeight="1">
      <c r="A120" s="809" t="s">
        <v>1724</v>
      </c>
      <c r="B120" s="848"/>
      <c r="C120" s="824"/>
      <c r="D120" s="825"/>
      <c r="E120" s="825"/>
      <c r="F120" s="825"/>
      <c r="G120" s="825"/>
      <c r="H120" s="825"/>
      <c r="I120" s="825"/>
      <c r="J120" s="825"/>
      <c r="K120" s="825"/>
      <c r="L120" s="825"/>
      <c r="M120" s="825"/>
      <c r="N120" s="825"/>
      <c r="O120" s="1116"/>
      <c r="P120" s="898" t="s">
        <v>1757</v>
      </c>
      <c r="Q120" s="899"/>
      <c r="R120" s="899" t="str">
        <f>IF(R119="","",
 _xlfn.IFS(
  R119="年間", "Annual",
  R119="半年", "6 Months",
 R119="3ヶ月", "3 Months",
  TRUE, ""
 ))</f>
        <v>Annual</v>
      </c>
      <c r="S120" s="899"/>
      <c r="T120" s="632" t="s">
        <v>1756</v>
      </c>
      <c r="U120" s="632"/>
      <c r="V120" s="632"/>
      <c r="W120" s="632" t="s">
        <v>1751</v>
      </c>
      <c r="X120" s="632"/>
      <c r="Y120" s="638" t="s">
        <v>1753</v>
      </c>
      <c r="Z120" s="632"/>
      <c r="AA120" s="632"/>
      <c r="AB120" s="632"/>
      <c r="AC120" s="632"/>
      <c r="AD120" s="632"/>
      <c r="AE120" s="632"/>
      <c r="AF120" s="637" t="s">
        <v>1751</v>
      </c>
      <c r="AH120" s="673" t="s">
        <v>1839</v>
      </c>
      <c r="AI120" s="612"/>
      <c r="BF120" s="610"/>
    </row>
    <row r="121" spans="1:58" ht="15" customHeight="1">
      <c r="A121" s="1120" t="s">
        <v>1766</v>
      </c>
      <c r="B121" s="1121"/>
      <c r="C121" s="1122"/>
      <c r="D121" s="858" t="s">
        <v>1733</v>
      </c>
      <c r="E121" s="859"/>
      <c r="F121" s="860"/>
      <c r="G121" s="888"/>
      <c r="H121" s="889"/>
      <c r="I121" s="889"/>
      <c r="J121" s="889"/>
      <c r="K121" s="889"/>
      <c r="L121" s="889"/>
      <c r="M121" s="889"/>
      <c r="N121" s="889"/>
      <c r="O121" s="889"/>
      <c r="P121" s="1011"/>
      <c r="Q121" s="858" t="s">
        <v>1758</v>
      </c>
      <c r="R121" s="860"/>
      <c r="S121" s="888"/>
      <c r="T121" s="889"/>
      <c r="U121" s="889"/>
      <c r="V121" s="889"/>
      <c r="W121" s="889"/>
      <c r="X121" s="889"/>
      <c r="Y121" s="1011"/>
      <c r="Z121" s="858" t="s">
        <v>1090</v>
      </c>
      <c r="AA121" s="860"/>
      <c r="AB121" s="1024"/>
      <c r="AC121" s="1025"/>
      <c r="AD121" s="1025"/>
      <c r="AE121" s="1025"/>
      <c r="AF121" s="1114"/>
    </row>
    <row r="122" spans="1:58" s="609" customFormat="1" ht="9.9499999999999993" customHeight="1">
      <c r="A122" s="1123"/>
      <c r="B122" s="1124"/>
      <c r="C122" s="1125"/>
      <c r="D122" s="857" t="s">
        <v>1759</v>
      </c>
      <c r="E122" s="810"/>
      <c r="F122" s="848"/>
      <c r="G122" s="852"/>
      <c r="H122" s="853"/>
      <c r="I122" s="853"/>
      <c r="J122" s="853"/>
      <c r="K122" s="853"/>
      <c r="L122" s="853"/>
      <c r="M122" s="853"/>
      <c r="N122" s="853"/>
      <c r="O122" s="853"/>
      <c r="P122" s="854"/>
      <c r="Q122" s="857" t="s">
        <v>1640</v>
      </c>
      <c r="R122" s="848"/>
      <c r="S122" s="852"/>
      <c r="T122" s="853"/>
      <c r="U122" s="853"/>
      <c r="V122" s="853"/>
      <c r="W122" s="853"/>
      <c r="X122" s="853"/>
      <c r="Y122" s="854"/>
      <c r="Z122" s="857" t="s">
        <v>1748</v>
      </c>
      <c r="AA122" s="848"/>
      <c r="AB122" s="1027"/>
      <c r="AC122" s="1028"/>
      <c r="AD122" s="1028"/>
      <c r="AE122" s="1028"/>
      <c r="AF122" s="1090"/>
      <c r="AH122" s="612"/>
      <c r="AI122" s="612"/>
      <c r="BF122" s="610"/>
    </row>
    <row r="123" spans="1:58" ht="15" customHeight="1">
      <c r="A123" s="1123"/>
      <c r="B123" s="1124"/>
      <c r="C123" s="1125"/>
      <c r="D123" s="858" t="s">
        <v>672</v>
      </c>
      <c r="E123" s="859"/>
      <c r="F123" s="860"/>
      <c r="G123" s="821"/>
      <c r="H123" s="822"/>
      <c r="I123" s="822"/>
      <c r="J123" s="822"/>
      <c r="K123" s="822"/>
      <c r="L123" s="822"/>
      <c r="M123" s="822"/>
      <c r="N123" s="822"/>
      <c r="O123" s="822"/>
      <c r="P123" s="822"/>
      <c r="Q123" s="822"/>
      <c r="R123" s="822"/>
      <c r="S123" s="1115"/>
      <c r="T123" s="858" t="s">
        <v>1762</v>
      </c>
      <c r="U123" s="859"/>
      <c r="V123" s="860"/>
      <c r="W123" s="1111">
        <v>1</v>
      </c>
      <c r="X123" s="1109" t="str">
        <f>IF(SUMPRODUCT(
            --ISNUMBER(
                SEARCH(
" "&amp;PrefecturesList_app&amp;" ",
" "&amp;SUBSTITUTE(TRIM(G123),"　"," ")&amp;" "                )
            )
        )&gt;0,"JPY",IFERROR(INDEX(CurrencyList, MATCH(F31, CountryList, 0)), ""))</f>
        <v>CNY</v>
      </c>
      <c r="Y123" s="1109"/>
      <c r="Z123" s="1109" t="s">
        <v>1761</v>
      </c>
      <c r="AA123" s="1136"/>
      <c r="AB123" s="1136"/>
      <c r="AC123" s="1136"/>
      <c r="AD123" s="1136"/>
      <c r="AE123" s="865" t="s">
        <v>1765</v>
      </c>
      <c r="AF123" s="1117"/>
      <c r="AH123" s="666" t="s">
        <v>1840</v>
      </c>
    </row>
    <row r="124" spans="1:58" s="609" customFormat="1" ht="9.9499999999999993" customHeight="1">
      <c r="A124" s="1123"/>
      <c r="B124" s="1124"/>
      <c r="C124" s="1125"/>
      <c r="D124" s="857" t="s">
        <v>1724</v>
      </c>
      <c r="E124" s="810"/>
      <c r="F124" s="848"/>
      <c r="G124" s="824"/>
      <c r="H124" s="825"/>
      <c r="I124" s="825"/>
      <c r="J124" s="825"/>
      <c r="K124" s="825"/>
      <c r="L124" s="825"/>
      <c r="M124" s="825"/>
      <c r="N124" s="825"/>
      <c r="O124" s="825"/>
      <c r="P124" s="825"/>
      <c r="Q124" s="825"/>
      <c r="R124" s="825"/>
      <c r="S124" s="1116"/>
      <c r="T124" s="857" t="s">
        <v>1763</v>
      </c>
      <c r="U124" s="810"/>
      <c r="V124" s="848"/>
      <c r="W124" s="1112"/>
      <c r="X124" s="1110"/>
      <c r="Y124" s="1110"/>
      <c r="Z124" s="1110"/>
      <c r="AA124" s="1137"/>
      <c r="AB124" s="1137"/>
      <c r="AC124" s="1137"/>
      <c r="AD124" s="1137"/>
      <c r="AE124" s="867"/>
      <c r="AF124" s="1118"/>
      <c r="AH124" s="671" t="s">
        <v>1841</v>
      </c>
      <c r="AI124" s="612"/>
      <c r="BF124" s="610"/>
    </row>
    <row r="125" spans="1:58" ht="15" customHeight="1">
      <c r="A125" s="1099" t="s">
        <v>1773</v>
      </c>
      <c r="B125" s="1100"/>
      <c r="C125" s="1101"/>
      <c r="D125" s="858" t="s">
        <v>1767</v>
      </c>
      <c r="E125" s="859"/>
      <c r="F125" s="859"/>
      <c r="G125" s="859"/>
      <c r="H125" s="859"/>
      <c r="I125" s="860"/>
      <c r="J125" s="861"/>
      <c r="K125" s="862"/>
      <c r="L125" s="862"/>
      <c r="M125" s="862"/>
      <c r="N125" s="862"/>
      <c r="O125" s="862"/>
      <c r="P125" s="865" t="str">
        <f>IFERROR(INDEX(CurrencyList, MATCH(F31, CountryList, 0)), "")</f>
        <v>CNY</v>
      </c>
      <c r="Q125" s="865"/>
      <c r="R125" s="866"/>
      <c r="S125" s="858" t="s">
        <v>1769</v>
      </c>
      <c r="T125" s="859"/>
      <c r="U125" s="859"/>
      <c r="V125" s="859"/>
      <c r="W125" s="859"/>
      <c r="X125" s="860"/>
      <c r="Y125" s="861" t="str">
        <f>IF(OR(AA123="",J125=""),"",AA123*J125)</f>
        <v/>
      </c>
      <c r="Z125" s="862"/>
      <c r="AA125" s="862"/>
      <c r="AB125" s="862"/>
      <c r="AC125" s="862"/>
      <c r="AD125" s="862"/>
      <c r="AE125" s="865" t="s">
        <v>1765</v>
      </c>
      <c r="AF125" s="1117"/>
      <c r="AH125" s="666" t="s">
        <v>1843</v>
      </c>
    </row>
    <row r="126" spans="1:58" s="609" customFormat="1" ht="9.9499999999999993" customHeight="1">
      <c r="A126" s="1099"/>
      <c r="B126" s="1100"/>
      <c r="C126" s="1101"/>
      <c r="D126" s="857" t="s">
        <v>1764</v>
      </c>
      <c r="E126" s="810"/>
      <c r="F126" s="810"/>
      <c r="G126" s="810"/>
      <c r="H126" s="810"/>
      <c r="I126" s="848"/>
      <c r="J126" s="863"/>
      <c r="K126" s="864"/>
      <c r="L126" s="864"/>
      <c r="M126" s="864"/>
      <c r="N126" s="864"/>
      <c r="O126" s="864"/>
      <c r="P126" s="867"/>
      <c r="Q126" s="867"/>
      <c r="R126" s="868"/>
      <c r="S126" s="857" t="s">
        <v>1771</v>
      </c>
      <c r="T126" s="810"/>
      <c r="U126" s="810"/>
      <c r="V126" s="810"/>
      <c r="W126" s="810"/>
      <c r="X126" s="848"/>
      <c r="Y126" s="863"/>
      <c r="Z126" s="864"/>
      <c r="AA126" s="864"/>
      <c r="AB126" s="864"/>
      <c r="AC126" s="864"/>
      <c r="AD126" s="864"/>
      <c r="AE126" s="867"/>
      <c r="AF126" s="1118"/>
      <c r="AH126" s="671" t="s">
        <v>1844</v>
      </c>
      <c r="AI126" s="612"/>
      <c r="BF126" s="610"/>
    </row>
    <row r="127" spans="1:58" ht="15" customHeight="1">
      <c r="A127" s="1099"/>
      <c r="B127" s="1100"/>
      <c r="C127" s="1101"/>
      <c r="D127" s="858" t="s">
        <v>1760</v>
      </c>
      <c r="E127" s="859"/>
      <c r="F127" s="859"/>
      <c r="G127" s="859"/>
      <c r="H127" s="859"/>
      <c r="I127" s="860"/>
      <c r="J127" s="861"/>
      <c r="K127" s="862"/>
      <c r="L127" s="862"/>
      <c r="M127" s="862"/>
      <c r="N127" s="862"/>
      <c r="O127" s="862"/>
      <c r="P127" s="865" t="str">
        <f>IFERROR(INDEX(CurrencyList, MATCH(F31, CountryList, 0)), "")</f>
        <v>CNY</v>
      </c>
      <c r="Q127" s="865"/>
      <c r="R127" s="866"/>
      <c r="S127" s="858" t="s">
        <v>1770</v>
      </c>
      <c r="T127" s="859"/>
      <c r="U127" s="859"/>
      <c r="V127" s="859"/>
      <c r="W127" s="859"/>
      <c r="X127" s="860"/>
      <c r="Y127" s="861" t="str">
        <f>IF(OR(AA123="",J127=""),"",AA123*J127)</f>
        <v/>
      </c>
      <c r="Z127" s="862"/>
      <c r="AA127" s="862"/>
      <c r="AB127" s="862"/>
      <c r="AC127" s="862"/>
      <c r="AD127" s="862"/>
      <c r="AE127" s="865" t="s">
        <v>1765</v>
      </c>
      <c r="AF127" s="1117"/>
      <c r="AH127" s="666" t="s">
        <v>1845</v>
      </c>
    </row>
    <row r="128" spans="1:58" ht="9.9499999999999993" customHeight="1" thickBot="1">
      <c r="A128" s="1102"/>
      <c r="B128" s="1103"/>
      <c r="C128" s="1104"/>
      <c r="D128" s="885" t="s">
        <v>1768</v>
      </c>
      <c r="E128" s="886"/>
      <c r="F128" s="886"/>
      <c r="G128" s="886"/>
      <c r="H128" s="886"/>
      <c r="I128" s="887"/>
      <c r="J128" s="869"/>
      <c r="K128" s="870"/>
      <c r="L128" s="870"/>
      <c r="M128" s="870"/>
      <c r="N128" s="870"/>
      <c r="O128" s="870"/>
      <c r="P128" s="871"/>
      <c r="Q128" s="871"/>
      <c r="R128" s="872"/>
      <c r="S128" s="885" t="s">
        <v>1772</v>
      </c>
      <c r="T128" s="886"/>
      <c r="U128" s="886"/>
      <c r="V128" s="886"/>
      <c r="W128" s="886"/>
      <c r="X128" s="887"/>
      <c r="Y128" s="869"/>
      <c r="Z128" s="870"/>
      <c r="AA128" s="870"/>
      <c r="AB128" s="870"/>
      <c r="AC128" s="870"/>
      <c r="AD128" s="870"/>
      <c r="AE128" s="871"/>
      <c r="AF128" s="1119"/>
      <c r="AH128" s="671" t="s">
        <v>1846</v>
      </c>
    </row>
    <row r="129" spans="1:58" ht="2.4500000000000002" customHeight="1">
      <c r="AF129" s="605"/>
    </row>
    <row r="130" spans="1:58" ht="15" customHeight="1">
      <c r="A130" s="607" t="s">
        <v>1860</v>
      </c>
      <c r="U130" s="598" t="s">
        <v>65</v>
      </c>
      <c r="V130" s="599" t="s">
        <v>1774</v>
      </c>
      <c r="X130" s="1113"/>
      <c r="Y130" s="1113"/>
      <c r="Z130" s="599" t="s">
        <v>1775</v>
      </c>
      <c r="AC130" s="598" t="str">
        <f>IF(U130="□","■","□")</f>
        <v>■</v>
      </c>
      <c r="AD130" s="599" t="s">
        <v>1776</v>
      </c>
    </row>
    <row r="131" spans="1:58" ht="2.4500000000000002" customHeight="1" thickBot="1">
      <c r="AF131" s="605"/>
    </row>
    <row r="132" spans="1:58" ht="15" customHeight="1">
      <c r="A132" s="846" t="s">
        <v>1777</v>
      </c>
      <c r="B132" s="1086"/>
      <c r="C132" s="1086"/>
      <c r="D132" s="1086"/>
      <c r="E132" s="1086"/>
      <c r="F132" s="1086"/>
      <c r="G132" s="847"/>
      <c r="H132" s="856" t="s">
        <v>1779</v>
      </c>
      <c r="I132" s="1086"/>
      <c r="J132" s="1086"/>
      <c r="K132" s="1086"/>
      <c r="L132" s="1086"/>
      <c r="M132" s="1086"/>
      <c r="N132" s="847"/>
      <c r="O132" s="856" t="s">
        <v>1781</v>
      </c>
      <c r="P132" s="1086"/>
      <c r="Q132" s="1086"/>
      <c r="R132" s="1086"/>
      <c r="S132" s="1086"/>
      <c r="T132" s="847"/>
      <c r="U132" s="856" t="s">
        <v>1782</v>
      </c>
      <c r="V132" s="1086"/>
      <c r="W132" s="1086"/>
      <c r="X132" s="1086"/>
      <c r="Y132" s="1086"/>
      <c r="Z132" s="1086"/>
      <c r="AA132" s="847"/>
      <c r="AB132" s="856" t="s">
        <v>1783</v>
      </c>
      <c r="AC132" s="1086"/>
      <c r="AD132" s="1086"/>
      <c r="AE132" s="1086"/>
      <c r="AF132" s="1134"/>
      <c r="AH132" s="672" t="s">
        <v>1847</v>
      </c>
    </row>
    <row r="133" spans="1:58" s="609" customFormat="1" ht="9.9499999999999993" customHeight="1">
      <c r="A133" s="809" t="s">
        <v>1778</v>
      </c>
      <c r="B133" s="810"/>
      <c r="C133" s="810"/>
      <c r="D133" s="810"/>
      <c r="E133" s="810"/>
      <c r="F133" s="810"/>
      <c r="G133" s="848"/>
      <c r="H133" s="857" t="s">
        <v>1780</v>
      </c>
      <c r="I133" s="810"/>
      <c r="J133" s="810"/>
      <c r="K133" s="810"/>
      <c r="L133" s="810"/>
      <c r="M133" s="810"/>
      <c r="N133" s="848"/>
      <c r="O133" s="857" t="s">
        <v>1784</v>
      </c>
      <c r="P133" s="810"/>
      <c r="Q133" s="810"/>
      <c r="R133" s="810"/>
      <c r="S133" s="810"/>
      <c r="T133" s="848"/>
      <c r="U133" s="857" t="s">
        <v>1785</v>
      </c>
      <c r="V133" s="810"/>
      <c r="W133" s="810"/>
      <c r="X133" s="810"/>
      <c r="Y133" s="810"/>
      <c r="Z133" s="810"/>
      <c r="AA133" s="848"/>
      <c r="AB133" s="857" t="s">
        <v>1786</v>
      </c>
      <c r="AC133" s="810"/>
      <c r="AD133" s="810"/>
      <c r="AE133" s="810"/>
      <c r="AF133" s="1135"/>
      <c r="AH133" s="674" t="s">
        <v>1848</v>
      </c>
      <c r="AI133" s="612"/>
      <c r="BF133" s="610"/>
    </row>
    <row r="134" spans="1:58" ht="12.95" customHeight="1">
      <c r="A134" s="833"/>
      <c r="B134" s="828"/>
      <c r="C134" s="620" t="s">
        <v>1150</v>
      </c>
      <c r="D134" s="828"/>
      <c r="E134" s="620" t="s">
        <v>852</v>
      </c>
      <c r="F134" s="828"/>
      <c r="G134" s="621" t="s">
        <v>1629</v>
      </c>
      <c r="H134" s="827"/>
      <c r="I134" s="828"/>
      <c r="J134" s="620" t="s">
        <v>1150</v>
      </c>
      <c r="K134" s="828"/>
      <c r="L134" s="620" t="s">
        <v>852</v>
      </c>
      <c r="M134" s="828"/>
      <c r="N134" s="621" t="s">
        <v>1629</v>
      </c>
      <c r="O134" s="888"/>
      <c r="P134" s="889"/>
      <c r="Q134" s="889"/>
      <c r="R134" s="889"/>
      <c r="S134" s="889"/>
      <c r="T134" s="1011"/>
      <c r="U134" s="888"/>
      <c r="V134" s="889"/>
      <c r="W134" s="889"/>
      <c r="X134" s="889"/>
      <c r="Y134" s="889"/>
      <c r="Z134" s="889"/>
      <c r="AA134" s="1011"/>
      <c r="AB134" s="1126" t="str">
        <f>IF(
 OR(A134="",H134=""),
 "",
 IF(
  OR(
   NOT(ISNUMBER(A134)),NOT(ISNUMBER(D134)),NOT(ISNUMBER(F134)),
   NOT(ISNUMBER(H134)),NOT(ISNUMBER(K134)),NOT(ISNUMBER(M134)),
   D134&lt;1,D134&gt;12,F134&lt;1,F134&gt;31,K134&lt;1,K134&gt;12,M134&lt;1,M134&gt;31
  ),
  "入力エラー",
  IF(
   DATE(H134,K134,M134) &lt; DATE(A134,D134,F134),
   "日付を要確認！",
   DATE(H134,K134,M134) - DATE(A134,D134,F134) + 1 &amp; "天"
  )
 )
)</f>
        <v/>
      </c>
      <c r="AC134" s="1127"/>
      <c r="AD134" s="1127"/>
      <c r="AE134" s="1127"/>
      <c r="AF134" s="1128"/>
      <c r="AH134" s="672" t="s">
        <v>1849</v>
      </c>
    </row>
    <row r="135" spans="1:58" ht="9.9499999999999993" customHeight="1" thickBot="1">
      <c r="A135" s="843"/>
      <c r="B135" s="841"/>
      <c r="C135" s="654" t="s">
        <v>845</v>
      </c>
      <c r="D135" s="841"/>
      <c r="E135" s="654" t="s">
        <v>846</v>
      </c>
      <c r="F135" s="841"/>
      <c r="G135" s="676" t="s">
        <v>1630</v>
      </c>
      <c r="H135" s="840"/>
      <c r="I135" s="841"/>
      <c r="J135" s="654" t="s">
        <v>845</v>
      </c>
      <c r="K135" s="841"/>
      <c r="L135" s="654" t="s">
        <v>846</v>
      </c>
      <c r="M135" s="841"/>
      <c r="N135" s="676" t="s">
        <v>1630</v>
      </c>
      <c r="O135" s="1146"/>
      <c r="P135" s="1147"/>
      <c r="Q135" s="1147"/>
      <c r="R135" s="1147"/>
      <c r="S135" s="1147"/>
      <c r="T135" s="1145"/>
      <c r="U135" s="1146"/>
      <c r="V135" s="1147"/>
      <c r="W135" s="1147"/>
      <c r="X135" s="1147"/>
      <c r="Y135" s="1147"/>
      <c r="Z135" s="1147"/>
      <c r="AA135" s="1145"/>
      <c r="AB135" s="1129"/>
      <c r="AC135" s="1130"/>
      <c r="AD135" s="1130"/>
      <c r="AE135" s="1130"/>
      <c r="AF135" s="1131"/>
      <c r="AH135" s="674" t="s">
        <v>1850</v>
      </c>
    </row>
    <row r="136" spans="1:58" ht="2.4500000000000002" customHeight="1"/>
    <row r="137" spans="1:58" ht="15" customHeight="1">
      <c r="A137" s="607" t="s">
        <v>1787</v>
      </c>
      <c r="U137" s="598" t="s">
        <v>65</v>
      </c>
      <c r="V137" s="599" t="s">
        <v>1774</v>
      </c>
      <c r="Y137" s="598" t="str">
        <f>IF(U137="□","■","□")</f>
        <v>■</v>
      </c>
      <c r="Z137" s="599" t="s">
        <v>1776</v>
      </c>
    </row>
    <row r="138" spans="1:58" ht="9.9499999999999993" customHeight="1" thickBot="1">
      <c r="A138" s="609" t="s">
        <v>1788</v>
      </c>
    </row>
    <row r="139" spans="1:58" ht="15" customHeight="1">
      <c r="A139" s="846" t="s">
        <v>1089</v>
      </c>
      <c r="B139" s="847"/>
      <c r="C139" s="856" t="s">
        <v>1795</v>
      </c>
      <c r="D139" s="1086"/>
      <c r="E139" s="1086"/>
      <c r="F139" s="847"/>
      <c r="G139" s="856" t="s">
        <v>1636</v>
      </c>
      <c r="H139" s="1086"/>
      <c r="I139" s="1086"/>
      <c r="J139" s="1086"/>
      <c r="K139" s="1086"/>
      <c r="L139" s="1086"/>
      <c r="M139" s="847"/>
      <c r="N139" s="856" t="s">
        <v>1626</v>
      </c>
      <c r="O139" s="1086"/>
      <c r="P139" s="847"/>
      <c r="Q139" s="856" t="s">
        <v>1793</v>
      </c>
      <c r="R139" s="1086"/>
      <c r="S139" s="1086"/>
      <c r="T139" s="847"/>
      <c r="U139" s="856" t="s">
        <v>1791</v>
      </c>
      <c r="V139" s="1086"/>
      <c r="W139" s="1086"/>
      <c r="X139" s="1086"/>
      <c r="Y139" s="1086"/>
      <c r="Z139" s="1086"/>
      <c r="AA139" s="847"/>
      <c r="AB139" s="856" t="s">
        <v>1789</v>
      </c>
      <c r="AC139" s="1086"/>
      <c r="AD139" s="1086"/>
      <c r="AE139" s="1086"/>
      <c r="AF139" s="1134"/>
    </row>
    <row r="140" spans="1:58" s="609" customFormat="1" ht="9.9499999999999993" customHeight="1">
      <c r="A140" s="809" t="s">
        <v>1742</v>
      </c>
      <c r="B140" s="848"/>
      <c r="C140" s="857" t="s">
        <v>1741</v>
      </c>
      <c r="D140" s="810"/>
      <c r="E140" s="810"/>
      <c r="F140" s="848"/>
      <c r="G140" s="857" t="s">
        <v>1743</v>
      </c>
      <c r="H140" s="810"/>
      <c r="I140" s="810"/>
      <c r="J140" s="810"/>
      <c r="K140" s="810"/>
      <c r="L140" s="810"/>
      <c r="M140" s="848"/>
      <c r="N140" s="857" t="s">
        <v>1627</v>
      </c>
      <c r="O140" s="810"/>
      <c r="P140" s="848"/>
      <c r="Q140" s="857" t="s">
        <v>1794</v>
      </c>
      <c r="R140" s="810"/>
      <c r="S140" s="810"/>
      <c r="T140" s="848"/>
      <c r="U140" s="857" t="s">
        <v>1792</v>
      </c>
      <c r="V140" s="810"/>
      <c r="W140" s="810"/>
      <c r="X140" s="810"/>
      <c r="Y140" s="810"/>
      <c r="Z140" s="810"/>
      <c r="AA140" s="848"/>
      <c r="AB140" s="857" t="s">
        <v>1790</v>
      </c>
      <c r="AC140" s="810"/>
      <c r="AD140" s="810"/>
      <c r="AE140" s="810"/>
      <c r="AF140" s="1135"/>
      <c r="AH140" s="612"/>
      <c r="AI140" s="612"/>
      <c r="BF140" s="610"/>
    </row>
    <row r="141" spans="1:58" ht="12.95" customHeight="1">
      <c r="A141" s="1138"/>
      <c r="B141" s="1011"/>
      <c r="C141" s="888"/>
      <c r="D141" s="889"/>
      <c r="E141" s="889"/>
      <c r="F141" s="1011"/>
      <c r="G141" s="827"/>
      <c r="H141" s="828"/>
      <c r="I141" s="620" t="s">
        <v>1150</v>
      </c>
      <c r="J141" s="828"/>
      <c r="K141" s="620" t="s">
        <v>852</v>
      </c>
      <c r="L141" s="828"/>
      <c r="M141" s="621" t="s">
        <v>1629</v>
      </c>
      <c r="N141" s="888"/>
      <c r="O141" s="889"/>
      <c r="P141" s="1011"/>
      <c r="Q141" s="625" t="s">
        <v>65</v>
      </c>
      <c r="R141" s="626" t="s">
        <v>1644</v>
      </c>
      <c r="S141" s="627" t="s">
        <v>65</v>
      </c>
      <c r="T141" s="628" t="s">
        <v>1645</v>
      </c>
      <c r="U141" s="793"/>
      <c r="V141" s="794"/>
      <c r="W141" s="794"/>
      <c r="X141" s="794"/>
      <c r="Y141" s="794"/>
      <c r="Z141" s="794"/>
      <c r="AA141" s="795"/>
      <c r="AB141" s="888"/>
      <c r="AC141" s="889"/>
      <c r="AD141" s="889"/>
      <c r="AE141" s="889"/>
      <c r="AF141" s="1132"/>
    </row>
    <row r="142" spans="1:58" s="609" customFormat="1" ht="12.95" customHeight="1">
      <c r="A142" s="1139"/>
      <c r="B142" s="854"/>
      <c r="C142" s="852"/>
      <c r="D142" s="853"/>
      <c r="E142" s="853"/>
      <c r="F142" s="854"/>
      <c r="G142" s="830"/>
      <c r="H142" s="831"/>
      <c r="I142" s="622" t="s">
        <v>845</v>
      </c>
      <c r="J142" s="831"/>
      <c r="K142" s="622" t="s">
        <v>846</v>
      </c>
      <c r="L142" s="831"/>
      <c r="M142" s="675" t="s">
        <v>1630</v>
      </c>
      <c r="N142" s="852"/>
      <c r="O142" s="853"/>
      <c r="P142" s="854"/>
      <c r="Q142" s="631"/>
      <c r="R142" s="632" t="s">
        <v>1656</v>
      </c>
      <c r="S142" s="632"/>
      <c r="T142" s="633" t="s">
        <v>1657</v>
      </c>
      <c r="U142" s="1140" t="s">
        <v>1796</v>
      </c>
      <c r="V142" s="1141"/>
      <c r="W142" s="1142"/>
      <c r="X142" s="1142"/>
      <c r="Y142" s="1142"/>
      <c r="Z142" s="1142"/>
      <c r="AA142" s="1143"/>
      <c r="AB142" s="852"/>
      <c r="AC142" s="853"/>
      <c r="AD142" s="853"/>
      <c r="AE142" s="853"/>
      <c r="AF142" s="1133"/>
      <c r="AH142" s="612"/>
      <c r="AI142" s="612"/>
      <c r="BF142" s="610"/>
    </row>
    <row r="143" spans="1:58" ht="12.95" customHeight="1">
      <c r="A143" s="1138"/>
      <c r="B143" s="1011"/>
      <c r="C143" s="888"/>
      <c r="D143" s="889"/>
      <c r="E143" s="889"/>
      <c r="F143" s="1011"/>
      <c r="G143" s="827"/>
      <c r="H143" s="828"/>
      <c r="I143" s="620" t="s">
        <v>1150</v>
      </c>
      <c r="J143" s="828"/>
      <c r="K143" s="620" t="s">
        <v>852</v>
      </c>
      <c r="L143" s="828"/>
      <c r="M143" s="621" t="s">
        <v>1629</v>
      </c>
      <c r="N143" s="888"/>
      <c r="O143" s="889"/>
      <c r="P143" s="1011"/>
      <c r="Q143" s="625" t="s">
        <v>65</v>
      </c>
      <c r="R143" s="626" t="s">
        <v>1644</v>
      </c>
      <c r="S143" s="627" t="s">
        <v>65</v>
      </c>
      <c r="T143" s="628" t="s">
        <v>1645</v>
      </c>
      <c r="U143" s="793"/>
      <c r="V143" s="794"/>
      <c r="W143" s="794"/>
      <c r="X143" s="794"/>
      <c r="Y143" s="794"/>
      <c r="Z143" s="794"/>
      <c r="AA143" s="795"/>
      <c r="AB143" s="888"/>
      <c r="AC143" s="889"/>
      <c r="AD143" s="889"/>
      <c r="AE143" s="889"/>
      <c r="AF143" s="1132"/>
    </row>
    <row r="144" spans="1:58" s="609" customFormat="1" ht="12.95" customHeight="1">
      <c r="A144" s="1139"/>
      <c r="B144" s="854"/>
      <c r="C144" s="852"/>
      <c r="D144" s="853"/>
      <c r="E144" s="853"/>
      <c r="F144" s="854"/>
      <c r="G144" s="830"/>
      <c r="H144" s="831"/>
      <c r="I144" s="622" t="s">
        <v>845</v>
      </c>
      <c r="J144" s="831"/>
      <c r="K144" s="622" t="s">
        <v>846</v>
      </c>
      <c r="L144" s="831"/>
      <c r="M144" s="675" t="s">
        <v>1630</v>
      </c>
      <c r="N144" s="852"/>
      <c r="O144" s="853"/>
      <c r="P144" s="854"/>
      <c r="Q144" s="631"/>
      <c r="R144" s="632" t="s">
        <v>1656</v>
      </c>
      <c r="S144" s="632"/>
      <c r="T144" s="633" t="s">
        <v>1657</v>
      </c>
      <c r="U144" s="1140" t="s">
        <v>1796</v>
      </c>
      <c r="V144" s="1141"/>
      <c r="W144" s="1142"/>
      <c r="X144" s="1142"/>
      <c r="Y144" s="1142"/>
      <c r="Z144" s="1142"/>
      <c r="AA144" s="1143"/>
      <c r="AB144" s="852"/>
      <c r="AC144" s="853"/>
      <c r="AD144" s="853"/>
      <c r="AE144" s="853"/>
      <c r="AF144" s="1133"/>
      <c r="AH144" s="612"/>
      <c r="AI144" s="612"/>
      <c r="BF144" s="610"/>
    </row>
    <row r="145" spans="1:58" ht="12.95" customHeight="1">
      <c r="A145" s="1138"/>
      <c r="B145" s="1011"/>
      <c r="C145" s="888"/>
      <c r="D145" s="889"/>
      <c r="E145" s="889"/>
      <c r="F145" s="1011"/>
      <c r="G145" s="827"/>
      <c r="H145" s="828"/>
      <c r="I145" s="620" t="s">
        <v>1150</v>
      </c>
      <c r="J145" s="828"/>
      <c r="K145" s="620" t="s">
        <v>852</v>
      </c>
      <c r="L145" s="828"/>
      <c r="M145" s="621" t="s">
        <v>1629</v>
      </c>
      <c r="N145" s="888"/>
      <c r="O145" s="889"/>
      <c r="P145" s="1011"/>
      <c r="Q145" s="625" t="s">
        <v>65</v>
      </c>
      <c r="R145" s="626" t="s">
        <v>1644</v>
      </c>
      <c r="S145" s="627" t="s">
        <v>65</v>
      </c>
      <c r="T145" s="628" t="s">
        <v>1645</v>
      </c>
      <c r="U145" s="793"/>
      <c r="V145" s="794"/>
      <c r="W145" s="794"/>
      <c r="X145" s="794"/>
      <c r="Y145" s="794"/>
      <c r="Z145" s="794"/>
      <c r="AA145" s="795"/>
      <c r="AB145" s="888"/>
      <c r="AC145" s="889"/>
      <c r="AD145" s="889"/>
      <c r="AE145" s="889"/>
      <c r="AF145" s="1132"/>
    </row>
    <row r="146" spans="1:58" s="609" customFormat="1" ht="12.95" customHeight="1">
      <c r="A146" s="1139"/>
      <c r="B146" s="854"/>
      <c r="C146" s="852"/>
      <c r="D146" s="853"/>
      <c r="E146" s="853"/>
      <c r="F146" s="854"/>
      <c r="G146" s="830"/>
      <c r="H146" s="831"/>
      <c r="I146" s="622" t="s">
        <v>845</v>
      </c>
      <c r="J146" s="831"/>
      <c r="K146" s="622" t="s">
        <v>846</v>
      </c>
      <c r="L146" s="831"/>
      <c r="M146" s="675" t="s">
        <v>1630</v>
      </c>
      <c r="N146" s="852"/>
      <c r="O146" s="853"/>
      <c r="P146" s="854"/>
      <c r="Q146" s="631"/>
      <c r="R146" s="632" t="s">
        <v>1656</v>
      </c>
      <c r="S146" s="632"/>
      <c r="T146" s="633" t="s">
        <v>1657</v>
      </c>
      <c r="U146" s="1140" t="s">
        <v>1796</v>
      </c>
      <c r="V146" s="1141"/>
      <c r="W146" s="1142"/>
      <c r="X146" s="1142"/>
      <c r="Y146" s="1142"/>
      <c r="Z146" s="1142"/>
      <c r="AA146" s="1143"/>
      <c r="AB146" s="852"/>
      <c r="AC146" s="853"/>
      <c r="AD146" s="853"/>
      <c r="AE146" s="853"/>
      <c r="AF146" s="1133"/>
      <c r="AH146" s="612"/>
      <c r="AI146" s="612"/>
      <c r="BF146" s="610"/>
    </row>
    <row r="147" spans="1:58" ht="12.95" customHeight="1">
      <c r="A147" s="1138"/>
      <c r="B147" s="1011"/>
      <c r="C147" s="888"/>
      <c r="D147" s="889"/>
      <c r="E147" s="889"/>
      <c r="F147" s="1011"/>
      <c r="G147" s="827"/>
      <c r="H147" s="828"/>
      <c r="I147" s="620" t="s">
        <v>1150</v>
      </c>
      <c r="J147" s="828"/>
      <c r="K147" s="620" t="s">
        <v>852</v>
      </c>
      <c r="L147" s="828"/>
      <c r="M147" s="621" t="s">
        <v>1629</v>
      </c>
      <c r="N147" s="888"/>
      <c r="O147" s="889"/>
      <c r="P147" s="1011"/>
      <c r="Q147" s="625" t="s">
        <v>65</v>
      </c>
      <c r="R147" s="626" t="s">
        <v>1644</v>
      </c>
      <c r="S147" s="627" t="s">
        <v>65</v>
      </c>
      <c r="T147" s="628" t="s">
        <v>1645</v>
      </c>
      <c r="U147" s="793"/>
      <c r="V147" s="794"/>
      <c r="W147" s="794"/>
      <c r="X147" s="794"/>
      <c r="Y147" s="794"/>
      <c r="Z147" s="794"/>
      <c r="AA147" s="795"/>
      <c r="AB147" s="888"/>
      <c r="AC147" s="889"/>
      <c r="AD147" s="889"/>
      <c r="AE147" s="889"/>
      <c r="AF147" s="1132"/>
    </row>
    <row r="148" spans="1:58" s="609" customFormat="1" ht="12.95" customHeight="1" thickBot="1">
      <c r="A148" s="1144"/>
      <c r="B148" s="1145"/>
      <c r="C148" s="1146"/>
      <c r="D148" s="1147"/>
      <c r="E148" s="1147"/>
      <c r="F148" s="1145"/>
      <c r="G148" s="840"/>
      <c r="H148" s="841"/>
      <c r="I148" s="654" t="s">
        <v>845</v>
      </c>
      <c r="J148" s="841"/>
      <c r="K148" s="654" t="s">
        <v>846</v>
      </c>
      <c r="L148" s="841"/>
      <c r="M148" s="676" t="s">
        <v>1630</v>
      </c>
      <c r="N148" s="1146"/>
      <c r="O148" s="1147"/>
      <c r="P148" s="1145"/>
      <c r="Q148" s="659"/>
      <c r="R148" s="660" t="s">
        <v>1656</v>
      </c>
      <c r="S148" s="660"/>
      <c r="T148" s="661" t="s">
        <v>1657</v>
      </c>
      <c r="U148" s="1149" t="s">
        <v>1796</v>
      </c>
      <c r="V148" s="1150"/>
      <c r="W148" s="1151"/>
      <c r="X148" s="1151"/>
      <c r="Y148" s="1151"/>
      <c r="Z148" s="1151"/>
      <c r="AA148" s="1152"/>
      <c r="AB148" s="1146"/>
      <c r="AC148" s="1147"/>
      <c r="AD148" s="1147"/>
      <c r="AE148" s="1147"/>
      <c r="AF148" s="1148"/>
      <c r="AH148" s="612"/>
      <c r="AI148" s="612"/>
      <c r="BF148" s="610"/>
    </row>
    <row r="149" spans="1:58" ht="2.4500000000000002" customHeight="1"/>
    <row r="150" spans="1:58" ht="15" customHeight="1">
      <c r="A150" s="607" t="s">
        <v>1797</v>
      </c>
    </row>
    <row r="151" spans="1:58" ht="8.1" customHeight="1"/>
    <row r="152" spans="1:58" ht="15" customHeight="1">
      <c r="R152" s="1153" t="s">
        <v>1798</v>
      </c>
      <c r="S152" s="1153"/>
      <c r="T152" s="1153"/>
      <c r="V152" s="1154"/>
      <c r="W152" s="1154"/>
      <c r="X152" s="1154"/>
      <c r="Y152" s="656" t="s">
        <v>1150</v>
      </c>
      <c r="Z152" s="1154"/>
      <c r="AA152" s="1154"/>
      <c r="AB152" s="656" t="s">
        <v>852</v>
      </c>
      <c r="AC152" s="1154"/>
      <c r="AD152" s="1154"/>
      <c r="AE152" s="656" t="s">
        <v>1629</v>
      </c>
    </row>
    <row r="153" spans="1:58" s="609" customFormat="1" ht="12.75" customHeight="1">
      <c r="R153" s="883" t="s">
        <v>1799</v>
      </c>
      <c r="S153" s="883"/>
      <c r="T153" s="883"/>
      <c r="V153" s="853"/>
      <c r="W153" s="853"/>
      <c r="X153" s="853"/>
      <c r="Y153" s="622" t="s">
        <v>845</v>
      </c>
      <c r="Z153" s="853"/>
      <c r="AA153" s="853"/>
      <c r="AB153" s="622" t="s">
        <v>846</v>
      </c>
      <c r="AC153" s="853"/>
      <c r="AD153" s="853"/>
      <c r="AE153" s="622" t="s">
        <v>1630</v>
      </c>
      <c r="AH153" s="612"/>
      <c r="AI153" s="612"/>
      <c r="BF153" s="610"/>
    </row>
    <row r="154" spans="1:58" ht="8.1" customHeight="1">
      <c r="R154" s="605"/>
      <c r="S154" s="605"/>
      <c r="T154" s="605"/>
    </row>
    <row r="155" spans="1:58" ht="12.75" customHeight="1">
      <c r="R155" s="1153" t="s">
        <v>1800</v>
      </c>
      <c r="S155" s="1153"/>
      <c r="T155" s="1153"/>
      <c r="V155" s="1155" t="s">
        <v>1161</v>
      </c>
      <c r="W155" s="1155"/>
      <c r="X155" s="1155"/>
      <c r="Y155" s="1155"/>
      <c r="Z155" s="1155"/>
      <c r="AA155" s="1155"/>
      <c r="AB155" s="1155"/>
      <c r="AC155" s="1155"/>
      <c r="AD155" s="1155"/>
      <c r="AE155" s="1155"/>
    </row>
    <row r="156" spans="1:58" ht="12.75" customHeight="1">
      <c r="R156" s="883" t="s">
        <v>1801</v>
      </c>
      <c r="S156" s="883"/>
      <c r="T156" s="883"/>
      <c r="V156" s="1156"/>
      <c r="W156" s="1156"/>
      <c r="X156" s="1156"/>
      <c r="Y156" s="1156"/>
      <c r="Z156" s="1156"/>
      <c r="AA156" s="1156"/>
      <c r="AB156" s="1156"/>
      <c r="AC156" s="1156"/>
      <c r="AD156" s="1156"/>
      <c r="AE156" s="1156"/>
      <c r="AF156" s="618" t="s">
        <v>1163</v>
      </c>
    </row>
    <row r="201" spans="1:32" ht="12.75" customHeight="1">
      <c r="A201" s="689" t="s">
        <v>1872</v>
      </c>
    </row>
    <row r="202" spans="1:32" ht="12.75" customHeight="1">
      <c r="A202" s="689" t="s">
        <v>1873</v>
      </c>
    </row>
    <row r="203" spans="1:32" ht="12.75" customHeight="1">
      <c r="A203" s="689" t="s">
        <v>1874</v>
      </c>
    </row>
    <row r="204" spans="1:32" ht="12.75" customHeight="1">
      <c r="A204" s="689" t="s">
        <v>1875</v>
      </c>
    </row>
    <row r="205" spans="1:32" ht="12.75" customHeight="1">
      <c r="A205" s="689" t="s">
        <v>1876</v>
      </c>
      <c r="AD205" s="617" t="s">
        <v>1161</v>
      </c>
      <c r="AE205" s="617" t="s">
        <v>1162</v>
      </c>
      <c r="AF205" s="618" t="s">
        <v>1163</v>
      </c>
    </row>
    <row r="206" spans="1:32" ht="12.75" customHeight="1">
      <c r="A206" s="689" t="s">
        <v>1968</v>
      </c>
      <c r="AD206" s="617" t="s">
        <v>1164</v>
      </c>
      <c r="AE206" s="617" t="s">
        <v>1165</v>
      </c>
      <c r="AF206" s="619" t="s">
        <v>1166</v>
      </c>
    </row>
    <row r="207" spans="1:32" ht="12.75" customHeight="1">
      <c r="A207" s="689" t="s">
        <v>1877</v>
      </c>
      <c r="AD207" s="617" t="s">
        <v>1167</v>
      </c>
      <c r="AE207" s="617" t="s">
        <v>1168</v>
      </c>
      <c r="AF207" s="619" t="s">
        <v>1169</v>
      </c>
    </row>
    <row r="208" spans="1:32" ht="12.75" customHeight="1">
      <c r="A208" s="689" t="s">
        <v>1878</v>
      </c>
      <c r="AD208" s="617" t="s">
        <v>1169</v>
      </c>
      <c r="AE208" s="617" t="s">
        <v>1170</v>
      </c>
      <c r="AF208" s="619" t="s">
        <v>1167</v>
      </c>
    </row>
    <row r="209" spans="1:32" ht="12.75" customHeight="1">
      <c r="A209" s="689" t="s">
        <v>1969</v>
      </c>
      <c r="AD209" s="617" t="s">
        <v>1171</v>
      </c>
      <c r="AE209" s="617" t="s">
        <v>1172</v>
      </c>
      <c r="AF209" s="619" t="s">
        <v>1171</v>
      </c>
    </row>
    <row r="210" spans="1:32" ht="12.75" customHeight="1">
      <c r="A210" s="689" t="s">
        <v>1879</v>
      </c>
      <c r="AD210" s="617" t="s">
        <v>1173</v>
      </c>
      <c r="AE210" s="617" t="s">
        <v>1174</v>
      </c>
      <c r="AF210" s="619" t="s">
        <v>1175</v>
      </c>
    </row>
    <row r="211" spans="1:32" ht="12.75" customHeight="1">
      <c r="A211" s="689" t="s">
        <v>1880</v>
      </c>
      <c r="AD211" s="617" t="s">
        <v>1549</v>
      </c>
      <c r="AE211" s="617" t="s">
        <v>1410</v>
      </c>
      <c r="AF211" s="619" t="s">
        <v>1177</v>
      </c>
    </row>
    <row r="212" spans="1:32" ht="12.75" customHeight="1">
      <c r="A212" s="690" t="s">
        <v>1991</v>
      </c>
      <c r="AD212" s="617" t="s">
        <v>1537</v>
      </c>
      <c r="AE212" s="617" t="s">
        <v>1468</v>
      </c>
      <c r="AF212" s="619" t="s">
        <v>1179</v>
      </c>
    </row>
    <row r="213" spans="1:32" ht="12.75" customHeight="1">
      <c r="A213" s="689" t="s">
        <v>1881</v>
      </c>
      <c r="AD213" s="617" t="s">
        <v>1487</v>
      </c>
      <c r="AE213" s="617" t="s">
        <v>1353</v>
      </c>
      <c r="AF213" s="619" t="s">
        <v>1181</v>
      </c>
    </row>
    <row r="214" spans="1:32" ht="12.75" customHeight="1">
      <c r="A214" s="689" t="s">
        <v>1882</v>
      </c>
      <c r="AD214" s="617" t="s">
        <v>1550</v>
      </c>
      <c r="AE214" s="617" t="s">
        <v>1201</v>
      </c>
      <c r="AF214" s="619" t="s">
        <v>1183</v>
      </c>
    </row>
    <row r="215" spans="1:32" ht="12.75" customHeight="1">
      <c r="A215" s="689" t="s">
        <v>1992</v>
      </c>
      <c r="AD215" s="617" t="s">
        <v>1551</v>
      </c>
      <c r="AE215" s="617" t="s">
        <v>1382</v>
      </c>
      <c r="AF215" s="619" t="s">
        <v>1185</v>
      </c>
    </row>
    <row r="216" spans="1:32" ht="12.75" customHeight="1">
      <c r="A216" s="689" t="s">
        <v>1883</v>
      </c>
      <c r="AD216" s="617" t="s">
        <v>1552</v>
      </c>
      <c r="AE216" s="617" t="s">
        <v>1453</v>
      </c>
      <c r="AF216" s="619" t="s">
        <v>1187</v>
      </c>
    </row>
    <row r="217" spans="1:32" ht="12.75" customHeight="1">
      <c r="A217" s="689" t="s">
        <v>1884</v>
      </c>
      <c r="AD217" s="617" t="s">
        <v>1553</v>
      </c>
      <c r="AE217" s="617" t="s">
        <v>1499</v>
      </c>
      <c r="AF217" s="619" t="s">
        <v>1189</v>
      </c>
    </row>
    <row r="218" spans="1:32" ht="12.75" customHeight="1">
      <c r="A218" s="689" t="s">
        <v>1993</v>
      </c>
      <c r="AD218" s="617" t="s">
        <v>1554</v>
      </c>
      <c r="AE218" s="617" t="s">
        <v>1377</v>
      </c>
      <c r="AF218" s="619" t="s">
        <v>1191</v>
      </c>
    </row>
    <row r="219" spans="1:32" ht="12.75" customHeight="1">
      <c r="A219" s="689" t="s">
        <v>1885</v>
      </c>
      <c r="AD219" s="617" t="s">
        <v>1500</v>
      </c>
      <c r="AE219" s="617" t="s">
        <v>1370</v>
      </c>
      <c r="AF219" s="619" t="s">
        <v>1193</v>
      </c>
    </row>
    <row r="220" spans="1:32" ht="12.75" customHeight="1">
      <c r="A220" s="689" t="s">
        <v>1886</v>
      </c>
      <c r="AD220" s="617" t="s">
        <v>1520</v>
      </c>
      <c r="AE220" s="617" t="s">
        <v>1419</v>
      </c>
      <c r="AF220" s="619" t="s">
        <v>1194</v>
      </c>
    </row>
    <row r="221" spans="1:32" ht="12.75" customHeight="1">
      <c r="A221" s="689" t="s">
        <v>1994</v>
      </c>
      <c r="AD221" s="617" t="s">
        <v>1555</v>
      </c>
      <c r="AE221" s="617" t="s">
        <v>1308</v>
      </c>
      <c r="AF221" s="619" t="s">
        <v>1196</v>
      </c>
    </row>
    <row r="222" spans="1:32" ht="12.75" customHeight="1">
      <c r="A222" s="689" t="s">
        <v>1887</v>
      </c>
      <c r="AD222" s="617" t="s">
        <v>1556</v>
      </c>
      <c r="AE222" s="617" t="s">
        <v>1310</v>
      </c>
      <c r="AF222" s="619" t="s">
        <v>1198</v>
      </c>
    </row>
    <row r="223" spans="1:32" ht="12.75" customHeight="1">
      <c r="A223" s="689" t="s">
        <v>1888</v>
      </c>
      <c r="AD223" s="617" t="s">
        <v>1403</v>
      </c>
      <c r="AE223" s="617" t="s">
        <v>1182</v>
      </c>
      <c r="AF223" s="619" t="s">
        <v>1200</v>
      </c>
    </row>
    <row r="224" spans="1:32" ht="12.75" customHeight="1">
      <c r="A224" s="689" t="s">
        <v>1995</v>
      </c>
      <c r="AD224" s="617" t="s">
        <v>1411</v>
      </c>
      <c r="AE224" s="617" t="s">
        <v>1220</v>
      </c>
      <c r="AF224" s="619" t="s">
        <v>1202</v>
      </c>
    </row>
    <row r="225" spans="1:32" ht="12.75" customHeight="1">
      <c r="A225" s="689" t="s">
        <v>1889</v>
      </c>
      <c r="AD225" s="617" t="s">
        <v>1557</v>
      </c>
      <c r="AE225" s="617" t="s">
        <v>1229</v>
      </c>
      <c r="AF225" s="619" t="s">
        <v>1204</v>
      </c>
    </row>
    <row r="226" spans="1:32" ht="12.75" customHeight="1">
      <c r="A226" s="689" t="s">
        <v>1890</v>
      </c>
      <c r="AD226" s="617" t="s">
        <v>1558</v>
      </c>
      <c r="AE226" s="617" t="s">
        <v>1398</v>
      </c>
      <c r="AF226" s="619" t="s">
        <v>1206</v>
      </c>
    </row>
    <row r="227" spans="1:32" ht="12.75" customHeight="1">
      <c r="A227" s="689" t="s">
        <v>1996</v>
      </c>
      <c r="AD227" s="617" t="s">
        <v>1559</v>
      </c>
      <c r="AE227" s="617" t="s">
        <v>1493</v>
      </c>
      <c r="AF227" s="619" t="s">
        <v>1207</v>
      </c>
    </row>
    <row r="228" spans="1:32" ht="12.75" customHeight="1">
      <c r="A228" s="689" t="s">
        <v>1891</v>
      </c>
      <c r="AD228" s="617" t="s">
        <v>1560</v>
      </c>
      <c r="AE228" s="617" t="s">
        <v>1176</v>
      </c>
      <c r="AF228" s="619" t="s">
        <v>1209</v>
      </c>
    </row>
    <row r="229" spans="1:32" ht="12.75" customHeight="1">
      <c r="A229" s="689" t="s">
        <v>1892</v>
      </c>
      <c r="AD229" s="617" t="s">
        <v>1381</v>
      </c>
      <c r="AE229" s="617" t="s">
        <v>1178</v>
      </c>
      <c r="AF229" s="619" t="s">
        <v>1211</v>
      </c>
    </row>
    <row r="230" spans="1:32" ht="12.75" customHeight="1">
      <c r="A230" s="689" t="s">
        <v>1997</v>
      </c>
      <c r="AD230" s="617" t="s">
        <v>1383</v>
      </c>
      <c r="AE230" s="617" t="s">
        <v>1180</v>
      </c>
      <c r="AF230" s="619" t="s">
        <v>1213</v>
      </c>
    </row>
    <row r="231" spans="1:32" ht="12.75" customHeight="1">
      <c r="A231" s="689" t="s">
        <v>1893</v>
      </c>
      <c r="AD231" s="617" t="s">
        <v>1384</v>
      </c>
      <c r="AE231" s="617" t="s">
        <v>1182</v>
      </c>
      <c r="AF231" s="619" t="s">
        <v>1215</v>
      </c>
    </row>
    <row r="232" spans="1:32" ht="12.75" customHeight="1">
      <c r="A232" s="689" t="s">
        <v>1894</v>
      </c>
      <c r="AD232" s="617" t="s">
        <v>1561</v>
      </c>
      <c r="AE232" s="617" t="s">
        <v>1184</v>
      </c>
      <c r="AF232" s="619" t="s">
        <v>1217</v>
      </c>
    </row>
    <row r="233" spans="1:32" ht="12.75" customHeight="1">
      <c r="A233" s="689" t="s">
        <v>1998</v>
      </c>
      <c r="AD233" s="617" t="s">
        <v>1386</v>
      </c>
      <c r="AE233" s="617" t="s">
        <v>1186</v>
      </c>
      <c r="AF233" s="619" t="s">
        <v>1219</v>
      </c>
    </row>
    <row r="234" spans="1:32" ht="12.75" customHeight="1">
      <c r="A234" s="689" t="s">
        <v>1895</v>
      </c>
      <c r="AD234" s="617" t="s">
        <v>1388</v>
      </c>
      <c r="AE234" s="617" t="s">
        <v>1188</v>
      </c>
      <c r="AF234" s="619" t="s">
        <v>1221</v>
      </c>
    </row>
    <row r="235" spans="1:32" ht="12.75" customHeight="1">
      <c r="A235" s="689" t="s">
        <v>1896</v>
      </c>
      <c r="AD235" s="617" t="s">
        <v>1389</v>
      </c>
      <c r="AE235" s="617" t="s">
        <v>1190</v>
      </c>
      <c r="AF235" s="619" t="s">
        <v>1223</v>
      </c>
    </row>
    <row r="236" spans="1:32" ht="12.75" customHeight="1">
      <c r="A236" s="689" t="s">
        <v>1999</v>
      </c>
      <c r="AD236" s="617" t="s">
        <v>1391</v>
      </c>
      <c r="AE236" s="617" t="s">
        <v>1192</v>
      </c>
      <c r="AF236" s="619" t="s">
        <v>1225</v>
      </c>
    </row>
    <row r="237" spans="1:32" ht="12.75" customHeight="1">
      <c r="A237" s="689" t="s">
        <v>1897</v>
      </c>
      <c r="AD237" s="617" t="s">
        <v>1393</v>
      </c>
      <c r="AE237" s="617" t="s">
        <v>1182</v>
      </c>
      <c r="AF237" s="619" t="s">
        <v>1226</v>
      </c>
    </row>
    <row r="238" spans="1:32" ht="12.75" customHeight="1">
      <c r="A238" s="689" t="s">
        <v>1898</v>
      </c>
      <c r="AD238" s="617" t="s">
        <v>1395</v>
      </c>
      <c r="AE238" s="617" t="s">
        <v>1195</v>
      </c>
      <c r="AF238" s="619" t="s">
        <v>1228</v>
      </c>
    </row>
    <row r="239" spans="1:32" ht="12.75" customHeight="1">
      <c r="A239" s="690" t="s">
        <v>2000</v>
      </c>
      <c r="AD239" s="617" t="s">
        <v>1397</v>
      </c>
      <c r="AE239" s="617" t="s">
        <v>1197</v>
      </c>
      <c r="AF239" s="619" t="s">
        <v>1230</v>
      </c>
    </row>
    <row r="240" spans="1:32" ht="12.75" customHeight="1">
      <c r="A240" s="689" t="s">
        <v>1899</v>
      </c>
      <c r="AD240" s="617" t="s">
        <v>1399</v>
      </c>
      <c r="AE240" s="617" t="s">
        <v>1199</v>
      </c>
      <c r="AF240" s="619" t="s">
        <v>1232</v>
      </c>
    </row>
    <row r="241" spans="1:32" ht="12.75" customHeight="1">
      <c r="A241" s="689" t="s">
        <v>1900</v>
      </c>
      <c r="AD241" s="617" t="s">
        <v>1400</v>
      </c>
      <c r="AE241" s="617" t="s">
        <v>1203</v>
      </c>
      <c r="AF241" s="619" t="s">
        <v>1234</v>
      </c>
    </row>
    <row r="242" spans="1:32" ht="12.75" customHeight="1">
      <c r="A242" s="689" t="s">
        <v>2001</v>
      </c>
      <c r="AD242" s="617" t="s">
        <v>1401</v>
      </c>
      <c r="AE242" s="617" t="s">
        <v>1205</v>
      </c>
      <c r="AF242" s="619" t="s">
        <v>1236</v>
      </c>
    </row>
    <row r="243" spans="1:32" ht="12.75" customHeight="1">
      <c r="A243" s="689" t="s">
        <v>1901</v>
      </c>
      <c r="AD243" s="617" t="s">
        <v>1405</v>
      </c>
      <c r="AE243" s="617" t="s">
        <v>1208</v>
      </c>
      <c r="AF243" s="619" t="s">
        <v>1237</v>
      </c>
    </row>
    <row r="244" spans="1:32" ht="12.75" customHeight="1">
      <c r="A244" s="689" t="s">
        <v>1902</v>
      </c>
      <c r="AD244" s="617" t="s">
        <v>1562</v>
      </c>
      <c r="AE244" s="617" t="s">
        <v>1210</v>
      </c>
      <c r="AF244" s="619" t="s">
        <v>1238</v>
      </c>
    </row>
    <row r="245" spans="1:32" ht="12.75" customHeight="1">
      <c r="A245" s="689" t="s">
        <v>2011</v>
      </c>
      <c r="AD245" s="617" t="s">
        <v>1563</v>
      </c>
      <c r="AE245" s="617" t="s">
        <v>1212</v>
      </c>
      <c r="AF245" s="619" t="s">
        <v>1240</v>
      </c>
    </row>
    <row r="246" spans="1:32" ht="12.75" customHeight="1">
      <c r="A246" s="689" t="s">
        <v>1903</v>
      </c>
      <c r="AD246" s="617" t="s">
        <v>1564</v>
      </c>
      <c r="AE246" s="617" t="s">
        <v>1214</v>
      </c>
      <c r="AF246" s="619" t="s">
        <v>1242</v>
      </c>
    </row>
    <row r="247" spans="1:32" ht="12.75" customHeight="1">
      <c r="A247" s="689" t="s">
        <v>1904</v>
      </c>
      <c r="AD247" s="617" t="s">
        <v>1407</v>
      </c>
      <c r="AE247" s="617" t="s">
        <v>1216</v>
      </c>
      <c r="AF247" s="619" t="s">
        <v>1244</v>
      </c>
    </row>
    <row r="248" spans="1:32" ht="12.75" customHeight="1">
      <c r="A248" s="689" t="s">
        <v>2002</v>
      </c>
      <c r="AD248" s="617" t="s">
        <v>1409</v>
      </c>
      <c r="AE248" s="617" t="s">
        <v>1218</v>
      </c>
      <c r="AF248" s="619" t="s">
        <v>1245</v>
      </c>
    </row>
    <row r="249" spans="1:32" ht="12.75" customHeight="1">
      <c r="A249" s="689" t="s">
        <v>1905</v>
      </c>
      <c r="AD249" s="617" t="s">
        <v>1413</v>
      </c>
      <c r="AE249" s="617" t="s">
        <v>1222</v>
      </c>
      <c r="AF249" s="619" t="s">
        <v>1247</v>
      </c>
    </row>
    <row r="250" spans="1:32" ht="12.75" customHeight="1">
      <c r="A250" s="689" t="s">
        <v>1906</v>
      </c>
      <c r="AD250" s="617" t="s">
        <v>1414</v>
      </c>
      <c r="AE250" s="617" t="s">
        <v>1224</v>
      </c>
      <c r="AF250" s="619" t="s">
        <v>1248</v>
      </c>
    </row>
    <row r="251" spans="1:32" ht="12.75" customHeight="1">
      <c r="A251" s="689" t="s">
        <v>2003</v>
      </c>
      <c r="AD251" s="617" t="s">
        <v>1565</v>
      </c>
      <c r="AE251" s="617" t="s">
        <v>1210</v>
      </c>
      <c r="AF251" s="619" t="s">
        <v>1250</v>
      </c>
    </row>
    <row r="252" spans="1:32" ht="12.75" customHeight="1">
      <c r="A252" s="689" t="s">
        <v>1907</v>
      </c>
      <c r="AD252" s="617" t="s">
        <v>1566</v>
      </c>
      <c r="AE252" s="617" t="s">
        <v>1227</v>
      </c>
      <c r="AF252" s="619" t="s">
        <v>1252</v>
      </c>
    </row>
    <row r="253" spans="1:32" ht="12.75" customHeight="1">
      <c r="A253" s="689" t="s">
        <v>1908</v>
      </c>
      <c r="AD253" s="617" t="s">
        <v>1567</v>
      </c>
      <c r="AE253" s="617" t="s">
        <v>1231</v>
      </c>
      <c r="AF253" s="619" t="s">
        <v>1253</v>
      </c>
    </row>
    <row r="254" spans="1:32" ht="12.75" customHeight="1">
      <c r="A254" s="689" t="s">
        <v>2004</v>
      </c>
      <c r="AD254" s="617" t="s">
        <v>1416</v>
      </c>
      <c r="AE254" s="617" t="s">
        <v>1233</v>
      </c>
      <c r="AF254" s="619" t="s">
        <v>1255</v>
      </c>
    </row>
    <row r="255" spans="1:32" ht="12.75" customHeight="1">
      <c r="A255" s="689" t="s">
        <v>1909</v>
      </c>
      <c r="AD255" s="617" t="s">
        <v>1568</v>
      </c>
      <c r="AE255" s="617" t="s">
        <v>1235</v>
      </c>
      <c r="AF255" s="619" t="s">
        <v>1257</v>
      </c>
    </row>
    <row r="256" spans="1:32" ht="12.75" customHeight="1">
      <c r="A256" s="689" t="s">
        <v>1910</v>
      </c>
      <c r="AD256" s="617" t="s">
        <v>1569</v>
      </c>
      <c r="AE256" s="617" t="s">
        <v>1231</v>
      </c>
      <c r="AF256" s="619" t="s">
        <v>1259</v>
      </c>
    </row>
    <row r="257" spans="1:32" ht="12.75" customHeight="1">
      <c r="A257" s="689" t="s">
        <v>2005</v>
      </c>
      <c r="AD257" s="617" t="s">
        <v>1570</v>
      </c>
      <c r="AE257" s="617" t="s">
        <v>1231</v>
      </c>
      <c r="AF257" s="619" t="s">
        <v>1261</v>
      </c>
    </row>
    <row r="258" spans="1:32" ht="12.75" customHeight="1">
      <c r="A258" s="689" t="s">
        <v>1911</v>
      </c>
      <c r="AD258" s="617" t="s">
        <v>1418</v>
      </c>
      <c r="AE258" s="617" t="s">
        <v>1239</v>
      </c>
      <c r="AF258" s="619" t="s">
        <v>1262</v>
      </c>
    </row>
    <row r="259" spans="1:32" ht="12.75" customHeight="1">
      <c r="A259" s="689" t="s">
        <v>1912</v>
      </c>
      <c r="AD259" s="617" t="s">
        <v>1420</v>
      </c>
      <c r="AE259" s="617" t="s">
        <v>1241</v>
      </c>
      <c r="AF259" s="619" t="s">
        <v>1264</v>
      </c>
    </row>
    <row r="260" spans="1:32" ht="12.75" customHeight="1">
      <c r="A260" s="690" t="s">
        <v>2006</v>
      </c>
      <c r="AD260" s="617" t="s">
        <v>1571</v>
      </c>
      <c r="AE260" s="617" t="s">
        <v>1243</v>
      </c>
      <c r="AF260" s="619" t="s">
        <v>1266</v>
      </c>
    </row>
    <row r="261" spans="1:32" ht="12.75" customHeight="1">
      <c r="A261" s="689" t="s">
        <v>1913</v>
      </c>
      <c r="AD261" s="617" t="s">
        <v>1572</v>
      </c>
      <c r="AE261" s="617" t="s">
        <v>1231</v>
      </c>
      <c r="AF261" s="619" t="s">
        <v>1267</v>
      </c>
    </row>
    <row r="262" spans="1:32" ht="12.75" customHeight="1">
      <c r="A262" s="689" t="s">
        <v>1914</v>
      </c>
      <c r="AD262" s="617" t="s">
        <v>1422</v>
      </c>
      <c r="AE262" s="617" t="s">
        <v>1246</v>
      </c>
      <c r="AF262" s="619" t="s">
        <v>1269</v>
      </c>
    </row>
    <row r="263" spans="1:32" ht="12.75" customHeight="1">
      <c r="A263" s="689" t="s">
        <v>2007</v>
      </c>
      <c r="AD263" s="617" t="s">
        <v>1573</v>
      </c>
      <c r="AE263" s="617" t="s">
        <v>1210</v>
      </c>
      <c r="AF263" s="619" t="s">
        <v>1270</v>
      </c>
    </row>
    <row r="264" spans="1:32" ht="12.75" customHeight="1">
      <c r="A264" s="689" t="s">
        <v>1915</v>
      </c>
      <c r="AD264" s="617" t="s">
        <v>1423</v>
      </c>
      <c r="AE264" s="617" t="s">
        <v>1249</v>
      </c>
      <c r="AF264" s="619" t="s">
        <v>1271</v>
      </c>
    </row>
    <row r="265" spans="1:32" ht="12.75" customHeight="1">
      <c r="A265" s="689" t="s">
        <v>1916</v>
      </c>
      <c r="AD265" s="617" t="s">
        <v>1424</v>
      </c>
      <c r="AE265" s="617" t="s">
        <v>1251</v>
      </c>
      <c r="AF265" s="619" t="s">
        <v>1273</v>
      </c>
    </row>
    <row r="266" spans="1:32" ht="12.75" customHeight="1">
      <c r="A266" s="689" t="s">
        <v>2008</v>
      </c>
      <c r="AD266" s="617" t="s">
        <v>1425</v>
      </c>
      <c r="AE266" s="617" t="s">
        <v>1182</v>
      </c>
      <c r="AF266" s="619" t="s">
        <v>1274</v>
      </c>
    </row>
    <row r="267" spans="1:32" ht="12.75" customHeight="1">
      <c r="A267" s="689" t="s">
        <v>1917</v>
      </c>
      <c r="AD267" s="617" t="s">
        <v>1427</v>
      </c>
      <c r="AE267" s="617" t="s">
        <v>1254</v>
      </c>
      <c r="AF267" s="619" t="s">
        <v>1276</v>
      </c>
    </row>
    <row r="268" spans="1:32" ht="12.75" customHeight="1">
      <c r="A268" s="689" t="s">
        <v>1918</v>
      </c>
      <c r="AD268" s="617" t="s">
        <v>1574</v>
      </c>
      <c r="AE268" s="617" t="s">
        <v>1256</v>
      </c>
      <c r="AF268" s="619" t="s">
        <v>1278</v>
      </c>
    </row>
    <row r="269" spans="1:32" ht="12.75" customHeight="1">
      <c r="A269" s="690" t="s">
        <v>2009</v>
      </c>
      <c r="AD269" s="617" t="s">
        <v>1428</v>
      </c>
      <c r="AE269" s="617" t="s">
        <v>1258</v>
      </c>
      <c r="AF269" s="619" t="s">
        <v>1280</v>
      </c>
    </row>
    <row r="270" spans="1:32" ht="12.75" customHeight="1">
      <c r="A270" s="689" t="s">
        <v>1919</v>
      </c>
      <c r="AD270" s="617" t="s">
        <v>1575</v>
      </c>
      <c r="AE270" s="617" t="s">
        <v>1260</v>
      </c>
      <c r="AF270" s="619" t="s">
        <v>1281</v>
      </c>
    </row>
    <row r="271" spans="1:32" ht="12.75" customHeight="1">
      <c r="A271" s="689" t="s">
        <v>1920</v>
      </c>
      <c r="AD271" s="617" t="s">
        <v>1430</v>
      </c>
      <c r="AE271" s="617" t="s">
        <v>1186</v>
      </c>
      <c r="AF271" s="619" t="s">
        <v>1282</v>
      </c>
    </row>
    <row r="272" spans="1:32" ht="12.75" customHeight="1">
      <c r="A272" s="689" t="s">
        <v>2010</v>
      </c>
      <c r="AD272" s="617" t="s">
        <v>1432</v>
      </c>
      <c r="AE272" s="617" t="s">
        <v>1263</v>
      </c>
      <c r="AF272" s="619" t="s">
        <v>1283</v>
      </c>
    </row>
    <row r="273" spans="1:32" ht="12.75" customHeight="1">
      <c r="A273" s="689" t="s">
        <v>1921</v>
      </c>
      <c r="AD273" s="617" t="s">
        <v>1576</v>
      </c>
      <c r="AE273" s="617" t="s">
        <v>1265</v>
      </c>
      <c r="AF273" s="619" t="s">
        <v>1285</v>
      </c>
    </row>
    <row r="274" spans="1:32" ht="12.75" customHeight="1">
      <c r="A274" s="689" t="s">
        <v>1922</v>
      </c>
      <c r="AD274" s="617" t="s">
        <v>1433</v>
      </c>
      <c r="AE274" s="617" t="s">
        <v>1265</v>
      </c>
      <c r="AF274" s="619" t="s">
        <v>1287</v>
      </c>
    </row>
    <row r="275" spans="1:32" ht="12.75" customHeight="1">
      <c r="A275" s="689" t="s">
        <v>1970</v>
      </c>
      <c r="AD275" s="617" t="s">
        <v>1577</v>
      </c>
      <c r="AE275" s="617" t="s">
        <v>1268</v>
      </c>
      <c r="AF275" s="619" t="s">
        <v>1288</v>
      </c>
    </row>
    <row r="276" spans="1:32" ht="12.75" customHeight="1">
      <c r="A276" s="689" t="s">
        <v>1923</v>
      </c>
      <c r="AD276" s="617" t="s">
        <v>1435</v>
      </c>
      <c r="AE276" s="617" t="s">
        <v>1265</v>
      </c>
      <c r="AF276" s="619" t="s">
        <v>1290</v>
      </c>
    </row>
    <row r="277" spans="1:32" ht="12.75" customHeight="1">
      <c r="A277" s="689" t="s">
        <v>1924</v>
      </c>
      <c r="AD277" s="617" t="s">
        <v>1437</v>
      </c>
      <c r="AE277" s="617" t="s">
        <v>1231</v>
      </c>
      <c r="AF277" s="619" t="s">
        <v>1291</v>
      </c>
    </row>
    <row r="278" spans="1:32" ht="12.75" customHeight="1">
      <c r="A278" s="689" t="s">
        <v>1924</v>
      </c>
      <c r="AD278" s="617" t="s">
        <v>1578</v>
      </c>
      <c r="AE278" s="617" t="s">
        <v>1272</v>
      </c>
      <c r="AF278" s="619" t="s">
        <v>1292</v>
      </c>
    </row>
    <row r="279" spans="1:32" ht="12.75" customHeight="1">
      <c r="A279" s="689" t="s">
        <v>1925</v>
      </c>
      <c r="AD279" s="617" t="s">
        <v>1439</v>
      </c>
      <c r="AE279" s="617" t="s">
        <v>1182</v>
      </c>
      <c r="AF279" s="619" t="s">
        <v>1294</v>
      </c>
    </row>
    <row r="280" spans="1:32" ht="12.75" customHeight="1">
      <c r="A280" s="689" t="s">
        <v>1926</v>
      </c>
      <c r="AD280" s="617" t="s">
        <v>1579</v>
      </c>
      <c r="AE280" s="617" t="s">
        <v>1275</v>
      </c>
      <c r="AF280" s="619" t="s">
        <v>1296</v>
      </c>
    </row>
    <row r="281" spans="1:32" ht="12.75" customHeight="1">
      <c r="A281" s="689" t="s">
        <v>1926</v>
      </c>
      <c r="AD281" s="617" t="s">
        <v>1580</v>
      </c>
      <c r="AE281" s="617" t="s">
        <v>1277</v>
      </c>
      <c r="AF281" s="619" t="s">
        <v>1297</v>
      </c>
    </row>
    <row r="282" spans="1:32" ht="12.75" customHeight="1">
      <c r="A282" s="689" t="s">
        <v>1927</v>
      </c>
      <c r="AD282" s="617" t="s">
        <v>1441</v>
      </c>
      <c r="AE282" s="617" t="s">
        <v>1279</v>
      </c>
      <c r="AF282" s="619" t="s">
        <v>1299</v>
      </c>
    </row>
    <row r="283" spans="1:32" ht="12.75" customHeight="1">
      <c r="A283" s="689" t="s">
        <v>1928</v>
      </c>
      <c r="AD283" s="617" t="s">
        <v>1442</v>
      </c>
      <c r="AE283" s="617" t="s">
        <v>1182</v>
      </c>
      <c r="AF283" s="619" t="s">
        <v>1301</v>
      </c>
    </row>
    <row r="284" spans="1:32" ht="12.75" customHeight="1">
      <c r="A284" s="689" t="s">
        <v>1971</v>
      </c>
      <c r="AD284" s="617" t="s">
        <v>1443</v>
      </c>
      <c r="AE284" s="617" t="s">
        <v>1182</v>
      </c>
      <c r="AF284" s="619" t="s">
        <v>1303</v>
      </c>
    </row>
    <row r="285" spans="1:32" ht="12.75" customHeight="1">
      <c r="A285" s="689" t="s">
        <v>1929</v>
      </c>
      <c r="AD285" s="617" t="s">
        <v>1445</v>
      </c>
      <c r="AE285" s="617" t="s">
        <v>1231</v>
      </c>
      <c r="AF285" s="619" t="s">
        <v>1305</v>
      </c>
    </row>
    <row r="286" spans="1:32" ht="12.75" customHeight="1">
      <c r="A286" s="689" t="s">
        <v>1930</v>
      </c>
      <c r="AD286" s="617" t="s">
        <v>1581</v>
      </c>
      <c r="AE286" s="617" t="s">
        <v>1284</v>
      </c>
      <c r="AF286" s="619" t="s">
        <v>1307</v>
      </c>
    </row>
    <row r="287" spans="1:32" ht="12.75" customHeight="1">
      <c r="A287" s="689" t="s">
        <v>1972</v>
      </c>
      <c r="AD287" s="617" t="s">
        <v>1447</v>
      </c>
      <c r="AE287" s="617" t="s">
        <v>1286</v>
      </c>
      <c r="AF287" s="619" t="s">
        <v>1309</v>
      </c>
    </row>
    <row r="288" spans="1:32" ht="12.75" customHeight="1">
      <c r="A288" s="689" t="s">
        <v>1931</v>
      </c>
      <c r="AD288" s="617" t="s">
        <v>1449</v>
      </c>
      <c r="AE288" s="617" t="s">
        <v>1182</v>
      </c>
      <c r="AF288" s="619" t="s">
        <v>1311</v>
      </c>
    </row>
    <row r="289" spans="1:32" ht="12.75" customHeight="1">
      <c r="A289" s="689" t="s">
        <v>1932</v>
      </c>
      <c r="AD289" s="617" t="s">
        <v>1582</v>
      </c>
      <c r="AE289" s="617" t="s">
        <v>1289</v>
      </c>
      <c r="AF289" s="619" t="s">
        <v>1313</v>
      </c>
    </row>
    <row r="290" spans="1:32" ht="12.75" customHeight="1">
      <c r="A290" s="689" t="s">
        <v>1973</v>
      </c>
      <c r="AD290" s="617" t="s">
        <v>1451</v>
      </c>
      <c r="AE290" s="617" t="s">
        <v>1182</v>
      </c>
      <c r="AF290" s="619" t="s">
        <v>1315</v>
      </c>
    </row>
    <row r="291" spans="1:32" ht="12.75" customHeight="1">
      <c r="A291" s="689" t="s">
        <v>1933</v>
      </c>
      <c r="AD291" s="617" t="s">
        <v>1452</v>
      </c>
      <c r="AE291" s="617" t="s">
        <v>1186</v>
      </c>
      <c r="AF291" s="619" t="s">
        <v>1316</v>
      </c>
    </row>
    <row r="292" spans="1:32" ht="12.75" customHeight="1">
      <c r="A292" s="689" t="s">
        <v>1934</v>
      </c>
      <c r="AD292" s="617" t="s">
        <v>1454</v>
      </c>
      <c r="AE292" s="617" t="s">
        <v>1293</v>
      </c>
      <c r="AF292" s="619" t="s">
        <v>1318</v>
      </c>
    </row>
    <row r="293" spans="1:32" ht="12.75" customHeight="1">
      <c r="A293" s="690" t="s">
        <v>1974</v>
      </c>
      <c r="AD293" s="617" t="s">
        <v>1583</v>
      </c>
      <c r="AE293" s="617" t="s">
        <v>1295</v>
      </c>
      <c r="AF293" s="619" t="s">
        <v>1319</v>
      </c>
    </row>
    <row r="294" spans="1:32" ht="12.75" customHeight="1">
      <c r="A294" s="689" t="s">
        <v>1935</v>
      </c>
      <c r="AD294" s="617" t="s">
        <v>1584</v>
      </c>
      <c r="AE294" s="617" t="s">
        <v>1210</v>
      </c>
      <c r="AF294" s="619" t="s">
        <v>1321</v>
      </c>
    </row>
    <row r="295" spans="1:32" ht="12.75" customHeight="1">
      <c r="A295" s="689" t="s">
        <v>1936</v>
      </c>
      <c r="AD295" s="617" t="s">
        <v>1456</v>
      </c>
      <c r="AE295" s="617" t="s">
        <v>1298</v>
      </c>
      <c r="AF295" s="619" t="s">
        <v>1323</v>
      </c>
    </row>
    <row r="296" spans="1:32" ht="12.75" customHeight="1">
      <c r="A296" s="690" t="s">
        <v>1975</v>
      </c>
      <c r="AD296" s="617" t="s">
        <v>1585</v>
      </c>
      <c r="AE296" s="617" t="s">
        <v>1300</v>
      </c>
      <c r="AF296" s="619" t="s">
        <v>1325</v>
      </c>
    </row>
    <row r="297" spans="1:32" ht="12.75" customHeight="1">
      <c r="A297" s="689" t="s">
        <v>1937</v>
      </c>
      <c r="AD297" s="617" t="s">
        <v>1586</v>
      </c>
      <c r="AE297" s="617" t="s">
        <v>1302</v>
      </c>
      <c r="AF297" s="619" t="s">
        <v>1327</v>
      </c>
    </row>
    <row r="298" spans="1:32" ht="12.75" customHeight="1">
      <c r="A298" s="689" t="s">
        <v>1938</v>
      </c>
      <c r="AD298" s="617" t="s">
        <v>1458</v>
      </c>
      <c r="AE298" s="617" t="s">
        <v>1304</v>
      </c>
      <c r="AF298" s="619" t="s">
        <v>1328</v>
      </c>
    </row>
    <row r="299" spans="1:32" ht="12.75" customHeight="1">
      <c r="A299" s="690" t="s">
        <v>1976</v>
      </c>
      <c r="AD299" s="617" t="s">
        <v>1460</v>
      </c>
      <c r="AE299" s="617" t="s">
        <v>1306</v>
      </c>
      <c r="AF299" s="619" t="s">
        <v>1329</v>
      </c>
    </row>
    <row r="300" spans="1:32" ht="12.75" customHeight="1">
      <c r="A300" s="689" t="s">
        <v>1939</v>
      </c>
      <c r="AD300" s="617" t="s">
        <v>1461</v>
      </c>
      <c r="AE300" s="617" t="s">
        <v>1312</v>
      </c>
      <c r="AF300" s="619" t="s">
        <v>1331</v>
      </c>
    </row>
    <row r="301" spans="1:32" ht="12.75" customHeight="1">
      <c r="A301" s="689" t="s">
        <v>1940</v>
      </c>
      <c r="AD301" s="617" t="s">
        <v>1463</v>
      </c>
      <c r="AE301" s="617" t="s">
        <v>1314</v>
      </c>
      <c r="AF301" s="619" t="s">
        <v>1333</v>
      </c>
    </row>
    <row r="302" spans="1:32" ht="12.75" customHeight="1">
      <c r="A302" s="689" t="s">
        <v>1977</v>
      </c>
      <c r="AD302" s="617" t="s">
        <v>1465</v>
      </c>
      <c r="AE302" s="617" t="s">
        <v>1182</v>
      </c>
      <c r="AF302" s="619" t="s">
        <v>1335</v>
      </c>
    </row>
    <row r="303" spans="1:32" ht="12.75" customHeight="1">
      <c r="A303" s="689" t="s">
        <v>1941</v>
      </c>
      <c r="AD303" s="617" t="s">
        <v>1467</v>
      </c>
      <c r="AE303" s="617" t="s">
        <v>1317</v>
      </c>
      <c r="AF303" s="619" t="s">
        <v>1336</v>
      </c>
    </row>
    <row r="304" spans="1:32" ht="12.75" customHeight="1">
      <c r="A304" s="689" t="s">
        <v>1942</v>
      </c>
      <c r="AD304" s="617" t="s">
        <v>1469</v>
      </c>
      <c r="AE304" s="617" t="s">
        <v>1182</v>
      </c>
      <c r="AF304" s="619" t="s">
        <v>1338</v>
      </c>
    </row>
    <row r="305" spans="1:32" ht="12.75" customHeight="1">
      <c r="A305" s="689" t="s">
        <v>1978</v>
      </c>
      <c r="AD305" s="617" t="s">
        <v>1470</v>
      </c>
      <c r="AE305" s="617" t="s">
        <v>1320</v>
      </c>
      <c r="AF305" s="619" t="s">
        <v>1340</v>
      </c>
    </row>
    <row r="306" spans="1:32" ht="12.75" customHeight="1">
      <c r="A306" s="689" t="s">
        <v>1943</v>
      </c>
      <c r="AD306" s="617" t="s">
        <v>1587</v>
      </c>
      <c r="AE306" s="617" t="s">
        <v>1322</v>
      </c>
      <c r="AF306" s="619" t="s">
        <v>1342</v>
      </c>
    </row>
    <row r="307" spans="1:32" ht="12.75" customHeight="1">
      <c r="A307" s="689" t="s">
        <v>1944</v>
      </c>
      <c r="AD307" s="617" t="s">
        <v>1472</v>
      </c>
      <c r="AE307" s="617" t="s">
        <v>1324</v>
      </c>
      <c r="AF307" s="619" t="s">
        <v>1344</v>
      </c>
    </row>
    <row r="308" spans="1:32" ht="12.75" customHeight="1">
      <c r="A308" s="689" t="s">
        <v>1979</v>
      </c>
      <c r="AD308" s="617" t="s">
        <v>1588</v>
      </c>
      <c r="AE308" s="617" t="s">
        <v>1326</v>
      </c>
      <c r="AF308" s="619" t="s">
        <v>1346</v>
      </c>
    </row>
    <row r="309" spans="1:32" ht="12.75" customHeight="1">
      <c r="A309" s="689" t="s">
        <v>1945</v>
      </c>
      <c r="AD309" s="617" t="s">
        <v>1589</v>
      </c>
      <c r="AE309" s="617" t="s">
        <v>1192</v>
      </c>
      <c r="AF309" s="619" t="s">
        <v>1347</v>
      </c>
    </row>
    <row r="310" spans="1:32" ht="12.75" customHeight="1">
      <c r="A310" s="689" t="s">
        <v>1946</v>
      </c>
      <c r="AD310" s="617" t="s">
        <v>1474</v>
      </c>
      <c r="AE310" s="617" t="s">
        <v>1182</v>
      </c>
      <c r="AF310" s="619" t="s">
        <v>1348</v>
      </c>
    </row>
    <row r="311" spans="1:32" ht="12.75" customHeight="1">
      <c r="A311" s="689" t="s">
        <v>1980</v>
      </c>
      <c r="AD311" s="617" t="s">
        <v>1476</v>
      </c>
      <c r="AE311" s="617" t="s">
        <v>1330</v>
      </c>
      <c r="AF311" s="619" t="s">
        <v>1350</v>
      </c>
    </row>
    <row r="312" spans="1:32" ht="12.75" customHeight="1">
      <c r="A312" s="689" t="s">
        <v>1947</v>
      </c>
      <c r="AD312" s="617" t="s">
        <v>1590</v>
      </c>
      <c r="AE312" s="617" t="s">
        <v>1332</v>
      </c>
      <c r="AF312" s="619" t="s">
        <v>1352</v>
      </c>
    </row>
    <row r="313" spans="1:32" ht="12.75" customHeight="1">
      <c r="A313" s="689" t="s">
        <v>1948</v>
      </c>
      <c r="AD313" s="617" t="s">
        <v>1591</v>
      </c>
      <c r="AE313" s="617" t="s">
        <v>1334</v>
      </c>
      <c r="AF313" s="619" t="s">
        <v>1354</v>
      </c>
    </row>
    <row r="314" spans="1:32" ht="12.75" customHeight="1">
      <c r="A314" s="690" t="s">
        <v>1981</v>
      </c>
      <c r="AD314" s="617" t="s">
        <v>1478</v>
      </c>
      <c r="AE314" s="617" t="s">
        <v>1182</v>
      </c>
      <c r="AF314" s="619" t="s">
        <v>1356</v>
      </c>
    </row>
    <row r="315" spans="1:32" ht="12.75" customHeight="1">
      <c r="A315" s="689" t="s">
        <v>1949</v>
      </c>
      <c r="AD315" s="617" t="s">
        <v>1592</v>
      </c>
      <c r="AE315" s="617" t="s">
        <v>1337</v>
      </c>
      <c r="AF315" s="619" t="s">
        <v>1357</v>
      </c>
    </row>
    <row r="316" spans="1:32" ht="12.75" customHeight="1">
      <c r="A316" s="689" t="s">
        <v>1950</v>
      </c>
      <c r="AD316" s="617" t="s">
        <v>1593</v>
      </c>
      <c r="AE316" s="617" t="s">
        <v>1339</v>
      </c>
      <c r="AF316" s="619" t="s">
        <v>1358</v>
      </c>
    </row>
    <row r="317" spans="1:32" ht="12.75" customHeight="1">
      <c r="A317" s="689" t="s">
        <v>1982</v>
      </c>
      <c r="AD317" s="617" t="s">
        <v>1594</v>
      </c>
      <c r="AE317" s="617" t="s">
        <v>1341</v>
      </c>
      <c r="AF317" s="619" t="s">
        <v>1359</v>
      </c>
    </row>
    <row r="318" spans="1:32" ht="12.75" customHeight="1">
      <c r="A318" s="689" t="s">
        <v>1951</v>
      </c>
      <c r="AD318" s="617" t="s">
        <v>1480</v>
      </c>
      <c r="AE318" s="617" t="s">
        <v>1343</v>
      </c>
      <c r="AF318" s="619" t="s">
        <v>1361</v>
      </c>
    </row>
    <row r="319" spans="1:32" ht="12.75" customHeight="1">
      <c r="A319" s="689" t="s">
        <v>1952</v>
      </c>
      <c r="AD319" s="617" t="s">
        <v>1481</v>
      </c>
      <c r="AE319" s="617" t="s">
        <v>1345</v>
      </c>
      <c r="AF319" s="619" t="s">
        <v>1363</v>
      </c>
    </row>
    <row r="320" spans="1:32" ht="12.75" customHeight="1">
      <c r="A320" s="689" t="s">
        <v>1983</v>
      </c>
      <c r="AD320" s="617" t="s">
        <v>1483</v>
      </c>
      <c r="AE320" s="617" t="s">
        <v>1182</v>
      </c>
      <c r="AF320" s="619" t="s">
        <v>1365</v>
      </c>
    </row>
    <row r="321" spans="1:32" ht="12.75" customHeight="1">
      <c r="A321" s="689" t="s">
        <v>1953</v>
      </c>
      <c r="AD321" s="617" t="s">
        <v>1485</v>
      </c>
      <c r="AE321" s="617" t="s">
        <v>1182</v>
      </c>
      <c r="AF321" s="619" t="s">
        <v>1366</v>
      </c>
    </row>
    <row r="322" spans="1:32" ht="12.75" customHeight="1">
      <c r="A322" s="689" t="s">
        <v>1954</v>
      </c>
      <c r="AD322" s="617" t="s">
        <v>1595</v>
      </c>
      <c r="AE322" s="617" t="s">
        <v>1349</v>
      </c>
      <c r="AF322" s="619" t="s">
        <v>1368</v>
      </c>
    </row>
    <row r="323" spans="1:32" ht="12.75" customHeight="1">
      <c r="A323" s="689" t="s">
        <v>1984</v>
      </c>
      <c r="AD323" s="617" t="s">
        <v>1596</v>
      </c>
      <c r="AE323" s="617" t="s">
        <v>1351</v>
      </c>
      <c r="AF323" s="619" t="s">
        <v>1369</v>
      </c>
    </row>
    <row r="324" spans="1:32" ht="12.75" customHeight="1">
      <c r="A324" s="689" t="s">
        <v>1955</v>
      </c>
      <c r="AD324" s="617" t="s">
        <v>1489</v>
      </c>
      <c r="AE324" s="617" t="s">
        <v>1355</v>
      </c>
      <c r="AF324" s="619" t="s">
        <v>1371</v>
      </c>
    </row>
    <row r="325" spans="1:32" ht="12.75" customHeight="1">
      <c r="A325" s="689" t="s">
        <v>1956</v>
      </c>
      <c r="AD325" s="617" t="s">
        <v>1597</v>
      </c>
      <c r="AE325" s="617" t="s">
        <v>1210</v>
      </c>
      <c r="AF325" s="618" t="s">
        <v>1372</v>
      </c>
    </row>
    <row r="326" spans="1:32" ht="12.75" customHeight="1">
      <c r="A326" s="690" t="s">
        <v>1985</v>
      </c>
      <c r="AD326" s="617" t="s">
        <v>1490</v>
      </c>
      <c r="AE326" s="617" t="s">
        <v>1182</v>
      </c>
      <c r="AF326" s="618" t="s">
        <v>1374</v>
      </c>
    </row>
    <row r="327" spans="1:32" ht="12.75" customHeight="1">
      <c r="A327" s="689" t="s">
        <v>1957</v>
      </c>
      <c r="AD327" s="617" t="s">
        <v>1492</v>
      </c>
      <c r="AE327" s="617" t="s">
        <v>1265</v>
      </c>
      <c r="AF327" s="618" t="s">
        <v>1376</v>
      </c>
    </row>
    <row r="328" spans="1:32" ht="12.75" customHeight="1">
      <c r="A328" s="689" t="s">
        <v>1958</v>
      </c>
      <c r="AD328" s="617" t="s">
        <v>1598</v>
      </c>
      <c r="AE328" s="617" t="s">
        <v>1360</v>
      </c>
      <c r="AF328" s="618" t="s">
        <v>1378</v>
      </c>
    </row>
    <row r="329" spans="1:32" ht="12.75" customHeight="1">
      <c r="A329" s="689" t="s">
        <v>1986</v>
      </c>
      <c r="AD329" s="617" t="s">
        <v>1494</v>
      </c>
      <c r="AE329" s="617" t="s">
        <v>1362</v>
      </c>
      <c r="AF329" s="618" t="s">
        <v>1380</v>
      </c>
    </row>
    <row r="330" spans="1:32" ht="12.75" customHeight="1">
      <c r="A330" s="689" t="s">
        <v>1959</v>
      </c>
      <c r="AD330" s="617" t="s">
        <v>1496</v>
      </c>
      <c r="AE330" s="617" t="s">
        <v>1364</v>
      </c>
      <c r="AF330" s="619" t="s">
        <v>1381</v>
      </c>
    </row>
    <row r="331" spans="1:32" ht="12.75" customHeight="1">
      <c r="A331" s="689" t="s">
        <v>1960</v>
      </c>
      <c r="AD331" s="617" t="s">
        <v>1599</v>
      </c>
      <c r="AE331" s="617" t="s">
        <v>1265</v>
      </c>
      <c r="AF331" s="619" t="s">
        <v>1383</v>
      </c>
    </row>
    <row r="332" spans="1:32" ht="12.75" customHeight="1">
      <c r="A332" s="689" t="s">
        <v>1987</v>
      </c>
      <c r="AD332" s="617" t="s">
        <v>1600</v>
      </c>
      <c r="AE332" s="617" t="s">
        <v>1367</v>
      </c>
      <c r="AF332" s="619" t="s">
        <v>1384</v>
      </c>
    </row>
    <row r="333" spans="1:32" ht="12.75" customHeight="1">
      <c r="A333" s="689" t="s">
        <v>1961</v>
      </c>
      <c r="AD333" s="617" t="s">
        <v>1498</v>
      </c>
      <c r="AE333" s="617" t="s">
        <v>1182</v>
      </c>
      <c r="AF333" s="619" t="s">
        <v>1386</v>
      </c>
    </row>
    <row r="334" spans="1:32" ht="12.75" customHeight="1">
      <c r="A334" s="689" t="s">
        <v>1962</v>
      </c>
      <c r="AD334" s="617" t="s">
        <v>1502</v>
      </c>
      <c r="AE334" s="617" t="s">
        <v>1182</v>
      </c>
      <c r="AF334" s="619" t="s">
        <v>1388</v>
      </c>
    </row>
    <row r="335" spans="1:32" ht="12.75" customHeight="1">
      <c r="A335" s="690" t="s">
        <v>1988</v>
      </c>
      <c r="AD335" s="617" t="s">
        <v>1601</v>
      </c>
      <c r="AE335" s="617" t="s">
        <v>1373</v>
      </c>
      <c r="AF335" s="619" t="s">
        <v>1389</v>
      </c>
    </row>
    <row r="336" spans="1:32" ht="12.75" customHeight="1">
      <c r="A336" s="689" t="s">
        <v>1963</v>
      </c>
      <c r="AD336" s="617" t="s">
        <v>1602</v>
      </c>
      <c r="AE336" s="617" t="s">
        <v>1375</v>
      </c>
      <c r="AF336" s="619" t="s">
        <v>1391</v>
      </c>
    </row>
    <row r="337" spans="1:32" ht="12.75" customHeight="1">
      <c r="A337" s="689" t="s">
        <v>1964</v>
      </c>
      <c r="AD337" s="617" t="s">
        <v>1504</v>
      </c>
      <c r="AE337" s="617" t="s">
        <v>1379</v>
      </c>
      <c r="AF337" s="619" t="s">
        <v>1393</v>
      </c>
    </row>
    <row r="338" spans="1:32" ht="12.75" customHeight="1">
      <c r="A338" s="689" t="s">
        <v>1989</v>
      </c>
      <c r="AD338" s="617" t="s">
        <v>1506</v>
      </c>
      <c r="AE338" s="617" t="s">
        <v>1192</v>
      </c>
      <c r="AF338" s="619" t="s">
        <v>1395</v>
      </c>
    </row>
    <row r="339" spans="1:32" ht="12.75" customHeight="1">
      <c r="A339" s="689" t="s">
        <v>1965</v>
      </c>
      <c r="AD339" s="617" t="s">
        <v>1507</v>
      </c>
      <c r="AE339" s="617" t="s">
        <v>1182</v>
      </c>
      <c r="AF339" s="619" t="s">
        <v>1397</v>
      </c>
    </row>
    <row r="340" spans="1:32" ht="12.75" customHeight="1">
      <c r="A340" s="689" t="s">
        <v>1966</v>
      </c>
      <c r="AD340" s="617" t="s">
        <v>1508</v>
      </c>
      <c r="AE340" s="617" t="s">
        <v>1385</v>
      </c>
      <c r="AF340" s="619" t="s">
        <v>1399</v>
      </c>
    </row>
    <row r="341" spans="1:32" ht="12.75" customHeight="1">
      <c r="A341" s="689" t="s">
        <v>1990</v>
      </c>
      <c r="AD341" s="617" t="s">
        <v>1603</v>
      </c>
      <c r="AE341" s="617" t="s">
        <v>1387</v>
      </c>
      <c r="AF341" s="619" t="s">
        <v>1400</v>
      </c>
    </row>
    <row r="342" spans="1:32" ht="12.75" customHeight="1">
      <c r="A342" s="689" t="s">
        <v>1967</v>
      </c>
      <c r="AD342" s="617" t="s">
        <v>1604</v>
      </c>
      <c r="AE342" s="617" t="s">
        <v>1210</v>
      </c>
      <c r="AF342" s="619" t="s">
        <v>1401</v>
      </c>
    </row>
    <row r="343" spans="1:32" ht="12.75" customHeight="1">
      <c r="A343" s="284"/>
      <c r="AD343" s="617" t="s">
        <v>1605</v>
      </c>
      <c r="AE343" s="617" t="s">
        <v>1390</v>
      </c>
      <c r="AF343" s="619" t="s">
        <v>1403</v>
      </c>
    </row>
    <row r="344" spans="1:32" ht="12.75" customHeight="1">
      <c r="A344" s="284"/>
      <c r="AD344" s="617" t="s">
        <v>1509</v>
      </c>
      <c r="AE344" s="617" t="s">
        <v>1392</v>
      </c>
      <c r="AF344" s="619" t="s">
        <v>1405</v>
      </c>
    </row>
    <row r="345" spans="1:32" ht="12.75" customHeight="1">
      <c r="A345" s="284"/>
      <c r="AD345" s="617" t="s">
        <v>1510</v>
      </c>
      <c r="AE345" s="617" t="s">
        <v>1394</v>
      </c>
      <c r="AF345" s="619" t="s">
        <v>1407</v>
      </c>
    </row>
    <row r="346" spans="1:32" ht="12.75" customHeight="1">
      <c r="A346" s="284"/>
      <c r="AD346" s="617" t="s">
        <v>1511</v>
      </c>
      <c r="AE346" s="617" t="s">
        <v>1396</v>
      </c>
      <c r="AF346" s="619" t="s">
        <v>1409</v>
      </c>
    </row>
    <row r="347" spans="1:32" ht="12.75" customHeight="1">
      <c r="A347" s="284"/>
      <c r="AD347" s="617" t="s">
        <v>1512</v>
      </c>
      <c r="AE347" s="617" t="s">
        <v>1265</v>
      </c>
      <c r="AF347" s="619" t="s">
        <v>1411</v>
      </c>
    </row>
    <row r="348" spans="1:32" ht="12.75" customHeight="1">
      <c r="A348" s="284"/>
      <c r="AD348" s="617" t="s">
        <v>1606</v>
      </c>
      <c r="AE348" s="617" t="s">
        <v>1265</v>
      </c>
      <c r="AF348" s="619" t="s">
        <v>1413</v>
      </c>
    </row>
    <row r="349" spans="1:32" ht="12.75" customHeight="1">
      <c r="A349" s="284"/>
      <c r="AD349" s="617" t="s">
        <v>1513</v>
      </c>
      <c r="AE349" s="617" t="s">
        <v>1402</v>
      </c>
      <c r="AF349" s="619" t="s">
        <v>1414</v>
      </c>
    </row>
    <row r="350" spans="1:32" ht="12.75" customHeight="1">
      <c r="A350" s="284"/>
      <c r="AD350" s="617" t="s">
        <v>1607</v>
      </c>
      <c r="AE350" s="617" t="s">
        <v>1404</v>
      </c>
      <c r="AF350" s="619" t="s">
        <v>1416</v>
      </c>
    </row>
    <row r="351" spans="1:32" ht="12.75" customHeight="1">
      <c r="A351" s="284"/>
      <c r="AD351" s="617" t="s">
        <v>1514</v>
      </c>
      <c r="AE351" s="617" t="s">
        <v>1406</v>
      </c>
      <c r="AF351" s="619" t="s">
        <v>1418</v>
      </c>
    </row>
    <row r="352" spans="1:32" ht="12.75" customHeight="1">
      <c r="A352" s="284"/>
      <c r="AD352" s="617" t="s">
        <v>1515</v>
      </c>
      <c r="AE352" s="617" t="s">
        <v>1408</v>
      </c>
      <c r="AF352" s="619" t="s">
        <v>1420</v>
      </c>
    </row>
    <row r="353" spans="1:32" ht="12.75" customHeight="1">
      <c r="A353" s="284"/>
      <c r="AD353" s="617" t="s">
        <v>1516</v>
      </c>
      <c r="AE353" s="617" t="s">
        <v>1412</v>
      </c>
      <c r="AF353" s="619" t="s">
        <v>1422</v>
      </c>
    </row>
    <row r="354" spans="1:32" ht="12.75" customHeight="1">
      <c r="A354" s="284"/>
      <c r="AD354" s="617" t="s">
        <v>1517</v>
      </c>
      <c r="AE354" s="617" t="s">
        <v>1182</v>
      </c>
      <c r="AF354" s="619" t="s">
        <v>1423</v>
      </c>
    </row>
    <row r="355" spans="1:32" ht="12.75" customHeight="1">
      <c r="A355" s="284"/>
      <c r="AD355" s="617" t="s">
        <v>1518</v>
      </c>
      <c r="AE355" s="617" t="s">
        <v>1415</v>
      </c>
      <c r="AF355" s="619" t="s">
        <v>1424</v>
      </c>
    </row>
    <row r="356" spans="1:32" ht="12.75" customHeight="1">
      <c r="A356" s="284"/>
      <c r="AD356" s="617" t="s">
        <v>1519</v>
      </c>
      <c r="AE356" s="617" t="s">
        <v>1417</v>
      </c>
      <c r="AF356" s="619" t="s">
        <v>1425</v>
      </c>
    </row>
    <row r="357" spans="1:32" ht="12.75" customHeight="1">
      <c r="A357" s="284"/>
      <c r="AD357" s="617" t="s">
        <v>1608</v>
      </c>
      <c r="AE357" s="617" t="s">
        <v>1421</v>
      </c>
      <c r="AF357" s="619" t="s">
        <v>1427</v>
      </c>
    </row>
    <row r="358" spans="1:32" ht="12.75" customHeight="1">
      <c r="A358" s="284"/>
      <c r="AD358" s="617" t="s">
        <v>1521</v>
      </c>
      <c r="AE358" s="617" t="s">
        <v>1186</v>
      </c>
      <c r="AF358" s="619" t="s">
        <v>1428</v>
      </c>
    </row>
    <row r="359" spans="1:32" ht="12.75" customHeight="1">
      <c r="A359" s="284"/>
      <c r="AD359" s="617" t="s">
        <v>1522</v>
      </c>
      <c r="AE359" s="617" t="s">
        <v>1186</v>
      </c>
      <c r="AF359" s="619" t="s">
        <v>1430</v>
      </c>
    </row>
    <row r="360" spans="1:32" ht="12.75" customHeight="1">
      <c r="A360" s="284"/>
      <c r="AD360" s="617" t="s">
        <v>1523</v>
      </c>
      <c r="AE360" s="617" t="s">
        <v>1186</v>
      </c>
      <c r="AF360" s="619" t="s">
        <v>1432</v>
      </c>
    </row>
    <row r="361" spans="1:32" ht="12.75" customHeight="1">
      <c r="A361" s="284"/>
      <c r="AD361" s="617" t="s">
        <v>1524</v>
      </c>
      <c r="AE361" s="617" t="s">
        <v>1426</v>
      </c>
      <c r="AF361" s="619" t="s">
        <v>1433</v>
      </c>
    </row>
    <row r="362" spans="1:32" ht="12.75" customHeight="1">
      <c r="A362" s="284"/>
      <c r="AD362" s="617" t="s">
        <v>1525</v>
      </c>
      <c r="AE362" s="617" t="s">
        <v>1182</v>
      </c>
      <c r="AF362" s="619" t="s">
        <v>1435</v>
      </c>
    </row>
    <row r="363" spans="1:32" ht="12.75" customHeight="1">
      <c r="A363" s="284"/>
      <c r="AD363" s="617" t="s">
        <v>1609</v>
      </c>
      <c r="AE363" s="617" t="s">
        <v>1429</v>
      </c>
      <c r="AF363" s="619" t="s">
        <v>1437</v>
      </c>
    </row>
    <row r="364" spans="1:32" ht="12.75" customHeight="1">
      <c r="A364" s="284"/>
      <c r="AD364" s="617" t="s">
        <v>1526</v>
      </c>
      <c r="AE364" s="617" t="s">
        <v>1431</v>
      </c>
      <c r="AF364" s="619" t="s">
        <v>1439</v>
      </c>
    </row>
    <row r="365" spans="1:32" ht="12.75" customHeight="1">
      <c r="A365" s="284"/>
      <c r="AD365" s="617" t="s">
        <v>1610</v>
      </c>
      <c r="AE365" s="617" t="s">
        <v>1210</v>
      </c>
      <c r="AF365" s="619" t="s">
        <v>1441</v>
      </c>
    </row>
    <row r="366" spans="1:32" ht="12.75" customHeight="1">
      <c r="AD366" s="617" t="s">
        <v>1527</v>
      </c>
      <c r="AE366" s="617" t="s">
        <v>1434</v>
      </c>
      <c r="AF366" s="619" t="s">
        <v>1442</v>
      </c>
    </row>
    <row r="367" spans="1:32" ht="12.75" customHeight="1">
      <c r="AD367" s="617" t="s">
        <v>1528</v>
      </c>
      <c r="AE367" s="617" t="s">
        <v>1436</v>
      </c>
      <c r="AF367" s="619" t="s">
        <v>1443</v>
      </c>
    </row>
    <row r="368" spans="1:32" ht="12.75" customHeight="1">
      <c r="AD368" s="617" t="s">
        <v>1611</v>
      </c>
      <c r="AE368" s="617" t="s">
        <v>1438</v>
      </c>
      <c r="AF368" s="619" t="s">
        <v>1445</v>
      </c>
    </row>
    <row r="369" spans="30:32" ht="12.75" customHeight="1">
      <c r="AD369" s="617" t="s">
        <v>1529</v>
      </c>
      <c r="AE369" s="617" t="s">
        <v>1440</v>
      </c>
      <c r="AF369" s="619" t="s">
        <v>1447</v>
      </c>
    </row>
    <row r="370" spans="30:32" ht="12.75" customHeight="1">
      <c r="AD370" s="617" t="s">
        <v>1530</v>
      </c>
      <c r="AE370" s="617" t="s">
        <v>1182</v>
      </c>
      <c r="AF370" s="619" t="s">
        <v>1449</v>
      </c>
    </row>
    <row r="371" spans="30:32" ht="12.75" customHeight="1">
      <c r="AD371" s="617" t="s">
        <v>1531</v>
      </c>
      <c r="AE371" s="617" t="s">
        <v>1182</v>
      </c>
      <c r="AF371" s="619" t="s">
        <v>1451</v>
      </c>
    </row>
    <row r="372" spans="30:32" ht="12.75" customHeight="1">
      <c r="AD372" s="617" t="s">
        <v>1612</v>
      </c>
      <c r="AE372" s="617" t="s">
        <v>1444</v>
      </c>
      <c r="AF372" s="619" t="s">
        <v>1452</v>
      </c>
    </row>
    <row r="373" spans="30:32" ht="12.75" customHeight="1">
      <c r="AD373" s="617" t="s">
        <v>1613</v>
      </c>
      <c r="AE373" s="617" t="s">
        <v>1446</v>
      </c>
      <c r="AF373" s="619" t="s">
        <v>1454</v>
      </c>
    </row>
    <row r="374" spans="30:32" ht="12.75" customHeight="1">
      <c r="AD374" s="617" t="s">
        <v>1532</v>
      </c>
      <c r="AE374" s="617" t="s">
        <v>1448</v>
      </c>
      <c r="AF374" s="619" t="s">
        <v>1456</v>
      </c>
    </row>
    <row r="375" spans="30:32" ht="12.75" customHeight="1">
      <c r="AD375" s="617" t="s">
        <v>1614</v>
      </c>
      <c r="AE375" s="617" t="s">
        <v>1450</v>
      </c>
      <c r="AF375" s="619" t="s">
        <v>1458</v>
      </c>
    </row>
    <row r="376" spans="30:32" ht="12.75" customHeight="1">
      <c r="AD376" s="617" t="s">
        <v>1533</v>
      </c>
      <c r="AE376" s="617" t="s">
        <v>1182</v>
      </c>
      <c r="AF376" s="619" t="s">
        <v>1460</v>
      </c>
    </row>
    <row r="377" spans="30:32" ht="12.75" customHeight="1">
      <c r="AD377" s="617" t="s">
        <v>1615</v>
      </c>
      <c r="AE377" s="617" t="s">
        <v>1455</v>
      </c>
      <c r="AF377" s="619" t="s">
        <v>1461</v>
      </c>
    </row>
    <row r="378" spans="30:32" ht="12.75" customHeight="1">
      <c r="AD378" s="617" t="s">
        <v>1534</v>
      </c>
      <c r="AE378" s="617" t="s">
        <v>1457</v>
      </c>
      <c r="AF378" s="619" t="s">
        <v>1463</v>
      </c>
    </row>
    <row r="379" spans="30:32" ht="12.75" customHeight="1">
      <c r="AD379" s="617" t="s">
        <v>1535</v>
      </c>
      <c r="AE379" s="617" t="s">
        <v>1459</v>
      </c>
      <c r="AF379" s="619" t="s">
        <v>1465</v>
      </c>
    </row>
    <row r="380" spans="30:32" ht="12.75" customHeight="1">
      <c r="AD380" s="617" t="s">
        <v>1536</v>
      </c>
      <c r="AE380" s="617" t="s">
        <v>1345</v>
      </c>
      <c r="AF380" s="619" t="s">
        <v>1467</v>
      </c>
    </row>
    <row r="381" spans="30:32" ht="12.75" customHeight="1">
      <c r="AD381" s="617" t="s">
        <v>1616</v>
      </c>
      <c r="AE381" s="617" t="s">
        <v>1462</v>
      </c>
      <c r="AF381" s="619" t="s">
        <v>1469</v>
      </c>
    </row>
    <row r="382" spans="30:32" ht="12.75" customHeight="1">
      <c r="AD382" s="617" t="s">
        <v>1617</v>
      </c>
      <c r="AE382" s="617" t="s">
        <v>1464</v>
      </c>
      <c r="AF382" s="619" t="s">
        <v>1470</v>
      </c>
    </row>
    <row r="383" spans="30:32" ht="12.75" customHeight="1">
      <c r="AD383" s="617" t="s">
        <v>1618</v>
      </c>
      <c r="AE383" s="617" t="s">
        <v>1466</v>
      </c>
      <c r="AF383" s="619" t="s">
        <v>1472</v>
      </c>
    </row>
    <row r="384" spans="30:32" ht="12.75" customHeight="1">
      <c r="AD384" s="617" t="s">
        <v>1619</v>
      </c>
      <c r="AE384" s="617" t="s">
        <v>1210</v>
      </c>
      <c r="AF384" s="619" t="s">
        <v>1474</v>
      </c>
    </row>
    <row r="385" spans="30:32" ht="12.75" customHeight="1">
      <c r="AD385" s="617" t="s">
        <v>1538</v>
      </c>
      <c r="AE385" s="617" t="s">
        <v>1471</v>
      </c>
      <c r="AF385" s="619" t="s">
        <v>1476</v>
      </c>
    </row>
    <row r="386" spans="30:32" ht="12.75" customHeight="1">
      <c r="AD386" s="617" t="s">
        <v>1539</v>
      </c>
      <c r="AE386" s="617" t="s">
        <v>1473</v>
      </c>
      <c r="AF386" s="619" t="s">
        <v>1478</v>
      </c>
    </row>
    <row r="387" spans="30:32" ht="12.75" customHeight="1">
      <c r="AD387" s="617" t="s">
        <v>1620</v>
      </c>
      <c r="AE387" s="617" t="s">
        <v>1475</v>
      </c>
      <c r="AF387" s="619" t="s">
        <v>1480</v>
      </c>
    </row>
    <row r="388" spans="30:32" ht="12.75" customHeight="1">
      <c r="AD388" s="617" t="s">
        <v>1540</v>
      </c>
      <c r="AE388" s="617" t="s">
        <v>1477</v>
      </c>
      <c r="AF388" s="619" t="s">
        <v>1481</v>
      </c>
    </row>
    <row r="389" spans="30:32" ht="12.75" customHeight="1">
      <c r="AD389" s="617" t="s">
        <v>1541</v>
      </c>
      <c r="AE389" s="617" t="s">
        <v>1479</v>
      </c>
      <c r="AF389" s="619" t="s">
        <v>1483</v>
      </c>
    </row>
    <row r="390" spans="30:32" ht="12.75" customHeight="1">
      <c r="AD390" s="617" t="s">
        <v>1542</v>
      </c>
      <c r="AE390" s="617" t="s">
        <v>1192</v>
      </c>
      <c r="AF390" s="619" t="s">
        <v>1485</v>
      </c>
    </row>
    <row r="391" spans="30:32" ht="12.75" customHeight="1">
      <c r="AD391" s="617" t="s">
        <v>1621</v>
      </c>
      <c r="AE391" s="617" t="s">
        <v>1482</v>
      </c>
      <c r="AF391" s="619" t="s">
        <v>1487</v>
      </c>
    </row>
    <row r="392" spans="30:32" ht="12.75" customHeight="1">
      <c r="AD392" s="617" t="s">
        <v>1543</v>
      </c>
      <c r="AE392" s="617" t="s">
        <v>1484</v>
      </c>
      <c r="AF392" s="619" t="s">
        <v>1489</v>
      </c>
    </row>
    <row r="393" spans="30:32" ht="12.75" customHeight="1">
      <c r="AD393" s="617" t="s">
        <v>1544</v>
      </c>
      <c r="AE393" s="617" t="s">
        <v>1486</v>
      </c>
      <c r="AF393" s="619" t="s">
        <v>1490</v>
      </c>
    </row>
    <row r="394" spans="30:32" ht="12.75" customHeight="1">
      <c r="AD394" s="617" t="s">
        <v>1545</v>
      </c>
      <c r="AE394" s="617" t="s">
        <v>1488</v>
      </c>
      <c r="AF394" s="619" t="s">
        <v>1492</v>
      </c>
    </row>
    <row r="395" spans="30:32" ht="12.75" customHeight="1">
      <c r="AD395" s="617" t="s">
        <v>1546</v>
      </c>
      <c r="AE395" s="617" t="s">
        <v>1265</v>
      </c>
      <c r="AF395" s="619" t="s">
        <v>1494</v>
      </c>
    </row>
    <row r="396" spans="30:32" ht="12.75" customHeight="1">
      <c r="AD396" s="617" t="s">
        <v>1547</v>
      </c>
      <c r="AE396" s="617" t="s">
        <v>1491</v>
      </c>
      <c r="AF396" s="619" t="s">
        <v>1496</v>
      </c>
    </row>
    <row r="397" spans="30:32" ht="12.75" customHeight="1">
      <c r="AD397" s="617" t="s">
        <v>1622</v>
      </c>
      <c r="AE397" s="617" t="s">
        <v>1495</v>
      </c>
      <c r="AF397" s="619" t="s">
        <v>1498</v>
      </c>
    </row>
    <row r="398" spans="30:32" ht="12.75" customHeight="1">
      <c r="AD398" s="617" t="s">
        <v>1548</v>
      </c>
      <c r="AE398" s="617" t="s">
        <v>1497</v>
      </c>
      <c r="AF398" s="619" t="s">
        <v>1500</v>
      </c>
    </row>
    <row r="399" spans="30:32" ht="12.75" customHeight="1">
      <c r="AD399" s="617" t="s">
        <v>1623</v>
      </c>
      <c r="AE399" s="617" t="s">
        <v>1501</v>
      </c>
      <c r="AF399" s="619" t="s">
        <v>1502</v>
      </c>
    </row>
    <row r="400" spans="30:32" ht="12.75" customHeight="1">
      <c r="AD400" s="617" t="s">
        <v>1624</v>
      </c>
      <c r="AE400" s="617" t="s">
        <v>1503</v>
      </c>
      <c r="AF400" s="619" t="s">
        <v>1504</v>
      </c>
    </row>
    <row r="401" spans="30:32" ht="12.75" customHeight="1">
      <c r="AD401" s="617" t="s">
        <v>1625</v>
      </c>
      <c r="AE401" s="617" t="s">
        <v>1505</v>
      </c>
      <c r="AF401" s="619" t="s">
        <v>1506</v>
      </c>
    </row>
    <row r="402" spans="30:32" ht="12.75" customHeight="1">
      <c r="AD402" s="617"/>
      <c r="AE402" s="617"/>
      <c r="AF402" s="619" t="s">
        <v>1507</v>
      </c>
    </row>
    <row r="403" spans="30:32" ht="12.75" customHeight="1">
      <c r="AD403" s="617"/>
      <c r="AE403" s="617"/>
      <c r="AF403" s="619" t="s">
        <v>1508</v>
      </c>
    </row>
    <row r="404" spans="30:32" ht="12.75" customHeight="1">
      <c r="AD404" s="617"/>
      <c r="AE404" s="617"/>
      <c r="AF404" s="619" t="s">
        <v>1509</v>
      </c>
    </row>
    <row r="405" spans="30:32" ht="12.75" customHeight="1">
      <c r="AD405" s="617"/>
      <c r="AE405" s="617"/>
      <c r="AF405" s="619" t="s">
        <v>1510</v>
      </c>
    </row>
    <row r="406" spans="30:32" ht="12.75" customHeight="1">
      <c r="AD406" s="617"/>
      <c r="AE406" s="617"/>
      <c r="AF406" s="619" t="s">
        <v>1511</v>
      </c>
    </row>
    <row r="407" spans="30:32" ht="12.75" customHeight="1">
      <c r="AD407" s="617"/>
      <c r="AE407" s="617"/>
      <c r="AF407" s="619" t="s">
        <v>1512</v>
      </c>
    </row>
    <row r="408" spans="30:32" ht="12.75" customHeight="1">
      <c r="AD408" s="617"/>
      <c r="AE408" s="617"/>
      <c r="AF408" s="619" t="s">
        <v>1513</v>
      </c>
    </row>
    <row r="409" spans="30:32" ht="12.75" customHeight="1">
      <c r="AD409" s="617"/>
      <c r="AE409" s="617"/>
      <c r="AF409" s="619" t="s">
        <v>1514</v>
      </c>
    </row>
    <row r="410" spans="30:32" ht="12.75" customHeight="1">
      <c r="AD410" s="617"/>
      <c r="AE410" s="617"/>
      <c r="AF410" s="619" t="s">
        <v>1515</v>
      </c>
    </row>
    <row r="411" spans="30:32" ht="12.75" customHeight="1">
      <c r="AD411" s="617"/>
      <c r="AE411" s="617"/>
      <c r="AF411" s="619" t="s">
        <v>1516</v>
      </c>
    </row>
    <row r="412" spans="30:32" ht="12.75" customHeight="1">
      <c r="AD412" s="617"/>
      <c r="AE412" s="617"/>
      <c r="AF412" s="619" t="s">
        <v>1517</v>
      </c>
    </row>
    <row r="413" spans="30:32" ht="12.75" customHeight="1">
      <c r="AD413" s="617"/>
      <c r="AE413" s="617"/>
      <c r="AF413" s="619" t="s">
        <v>1518</v>
      </c>
    </row>
    <row r="414" spans="30:32" ht="12.75" customHeight="1">
      <c r="AD414" s="617"/>
      <c r="AE414" s="617"/>
      <c r="AF414" s="619" t="s">
        <v>1519</v>
      </c>
    </row>
    <row r="415" spans="30:32" ht="12.75" customHeight="1">
      <c r="AD415" s="617"/>
      <c r="AE415" s="617"/>
      <c r="AF415" s="619" t="s">
        <v>1520</v>
      </c>
    </row>
    <row r="416" spans="30:32" ht="12.75" customHeight="1">
      <c r="AD416" s="617"/>
      <c r="AE416" s="617"/>
      <c r="AF416" s="619" t="s">
        <v>1521</v>
      </c>
    </row>
    <row r="417" spans="30:32" ht="12.75" customHeight="1">
      <c r="AD417" s="617"/>
      <c r="AE417" s="617"/>
      <c r="AF417" s="619" t="s">
        <v>1522</v>
      </c>
    </row>
    <row r="418" spans="30:32" ht="12.75" customHeight="1">
      <c r="AD418" s="617"/>
      <c r="AE418" s="617"/>
      <c r="AF418" s="619" t="s">
        <v>1523</v>
      </c>
    </row>
    <row r="419" spans="30:32" ht="12.75" customHeight="1">
      <c r="AD419" s="617"/>
      <c r="AE419" s="617"/>
      <c r="AF419" s="619" t="s">
        <v>1524</v>
      </c>
    </row>
    <row r="420" spans="30:32" ht="12.75" customHeight="1">
      <c r="AD420" s="617"/>
      <c r="AE420" s="617"/>
      <c r="AF420" s="619" t="s">
        <v>1525</v>
      </c>
    </row>
    <row r="421" spans="30:32" ht="12.75" customHeight="1">
      <c r="AD421" s="617"/>
      <c r="AE421" s="617"/>
      <c r="AF421" s="619" t="s">
        <v>1526</v>
      </c>
    </row>
    <row r="422" spans="30:32" ht="12.75" customHeight="1">
      <c r="AD422" s="617"/>
      <c r="AE422" s="617"/>
      <c r="AF422" s="619" t="s">
        <v>1527</v>
      </c>
    </row>
    <row r="423" spans="30:32" ht="12.75" customHeight="1">
      <c r="AD423" s="617"/>
      <c r="AE423" s="617"/>
      <c r="AF423" s="619" t="s">
        <v>1528</v>
      </c>
    </row>
    <row r="424" spans="30:32" ht="12.75" customHeight="1">
      <c r="AD424" s="617"/>
      <c r="AE424" s="617"/>
      <c r="AF424" s="619" t="s">
        <v>1529</v>
      </c>
    </row>
    <row r="425" spans="30:32" ht="12.75" customHeight="1">
      <c r="AD425" s="617"/>
      <c r="AE425" s="617"/>
      <c r="AF425" s="619" t="s">
        <v>1530</v>
      </c>
    </row>
    <row r="426" spans="30:32" ht="12.75" customHeight="1">
      <c r="AD426" s="617"/>
      <c r="AE426" s="617"/>
      <c r="AF426" s="619" t="s">
        <v>1531</v>
      </c>
    </row>
    <row r="427" spans="30:32" ht="12.75" customHeight="1">
      <c r="AD427" s="617"/>
      <c r="AE427" s="617"/>
      <c r="AF427" s="619" t="s">
        <v>1532</v>
      </c>
    </row>
    <row r="428" spans="30:32" ht="12.75" customHeight="1">
      <c r="AD428" s="617"/>
      <c r="AE428" s="617"/>
      <c r="AF428" s="619" t="s">
        <v>1533</v>
      </c>
    </row>
    <row r="429" spans="30:32" ht="12.75" customHeight="1">
      <c r="AD429" s="617"/>
      <c r="AE429" s="617"/>
      <c r="AF429" s="619" t="s">
        <v>1534</v>
      </c>
    </row>
    <row r="430" spans="30:32" ht="12.75" customHeight="1">
      <c r="AD430" s="617"/>
      <c r="AE430" s="617"/>
      <c r="AF430" s="619" t="s">
        <v>1535</v>
      </c>
    </row>
    <row r="431" spans="30:32" ht="12.75" customHeight="1">
      <c r="AD431" s="617"/>
      <c r="AE431" s="617"/>
      <c r="AF431" s="619" t="s">
        <v>1536</v>
      </c>
    </row>
    <row r="432" spans="30:32" ht="12.75" customHeight="1">
      <c r="AD432" s="617"/>
      <c r="AE432" s="617"/>
      <c r="AF432" s="619" t="s">
        <v>1537</v>
      </c>
    </row>
    <row r="433" spans="30:32" ht="12.75" customHeight="1">
      <c r="AD433" s="617"/>
      <c r="AE433" s="617"/>
      <c r="AF433" s="619" t="s">
        <v>1538</v>
      </c>
    </row>
    <row r="434" spans="30:32" ht="12.75" customHeight="1">
      <c r="AD434" s="617"/>
      <c r="AE434" s="617"/>
      <c r="AF434" s="619" t="s">
        <v>1539</v>
      </c>
    </row>
    <row r="435" spans="30:32" ht="12.75" customHeight="1">
      <c r="AD435" s="617"/>
      <c r="AE435" s="617"/>
      <c r="AF435" s="619" t="s">
        <v>1540</v>
      </c>
    </row>
    <row r="436" spans="30:32" ht="12.75" customHeight="1">
      <c r="AD436" s="617"/>
      <c r="AE436" s="617"/>
      <c r="AF436" s="619" t="s">
        <v>1541</v>
      </c>
    </row>
    <row r="437" spans="30:32" ht="12.75" customHeight="1">
      <c r="AD437" s="617"/>
      <c r="AE437" s="617"/>
      <c r="AF437" s="619" t="s">
        <v>1542</v>
      </c>
    </row>
    <row r="438" spans="30:32" ht="12.75" customHeight="1">
      <c r="AD438" s="617"/>
      <c r="AE438" s="617"/>
      <c r="AF438" s="619" t="s">
        <v>1543</v>
      </c>
    </row>
    <row r="439" spans="30:32" ht="12.75" customHeight="1">
      <c r="AD439" s="617"/>
      <c r="AE439" s="617"/>
      <c r="AF439" s="619" t="s">
        <v>1544</v>
      </c>
    </row>
    <row r="440" spans="30:32" ht="12.75" customHeight="1">
      <c r="AD440" s="617"/>
      <c r="AE440" s="617"/>
      <c r="AF440" s="619" t="s">
        <v>1545</v>
      </c>
    </row>
    <row r="441" spans="30:32" ht="12.75" customHeight="1">
      <c r="AD441" s="617"/>
      <c r="AE441" s="617"/>
      <c r="AF441" s="619" t="s">
        <v>1546</v>
      </c>
    </row>
    <row r="442" spans="30:32" ht="12.75" customHeight="1">
      <c r="AD442" s="617"/>
      <c r="AE442" s="617"/>
      <c r="AF442" s="619" t="s">
        <v>1547</v>
      </c>
    </row>
    <row r="443" spans="30:32" ht="12.75" customHeight="1">
      <c r="AD443" s="617"/>
      <c r="AE443" s="617"/>
      <c r="AF443" s="619" t="s">
        <v>1548</v>
      </c>
    </row>
  </sheetData>
  <sheetProtection algorithmName="SHA-512" hashValue="Qw2dssCCornnQhGrlx0Zq3wsnialuYkSKmeTy0IAKniPFQKW4vvAzFllQcYQF5w07ghIxDwpRzOf87tiF2+jBg==" saltValue="AnosiHGmyDysKViKgigu1w==" spinCount="100000" sheet="1" formatCells="0" selectLockedCells="1"/>
  <mergeCells count="513">
    <mergeCell ref="R155:T155"/>
    <mergeCell ref="R156:T156"/>
    <mergeCell ref="V155:AE156"/>
    <mergeCell ref="D46:T46"/>
    <mergeCell ref="D47:T47"/>
    <mergeCell ref="D48:T49"/>
    <mergeCell ref="D50:T51"/>
    <mergeCell ref="U46:AC46"/>
    <mergeCell ref="U47:AC47"/>
    <mergeCell ref="U48:V48"/>
    <mergeCell ref="U50:V50"/>
    <mergeCell ref="U49:V49"/>
    <mergeCell ref="U51:V51"/>
    <mergeCell ref="D52:T53"/>
    <mergeCell ref="U52:V52"/>
    <mergeCell ref="U53:V53"/>
    <mergeCell ref="D54:T55"/>
    <mergeCell ref="U54:V54"/>
    <mergeCell ref="U55:V55"/>
    <mergeCell ref="D56:T57"/>
    <mergeCell ref="U56:V56"/>
    <mergeCell ref="U57:V57"/>
    <mergeCell ref="O134:T135"/>
    <mergeCell ref="U134:AA135"/>
    <mergeCell ref="A147:B148"/>
    <mergeCell ref="C147:F148"/>
    <mergeCell ref="N147:P148"/>
    <mergeCell ref="U147:AA147"/>
    <mergeCell ref="AB147:AF148"/>
    <mergeCell ref="U148:V148"/>
    <mergeCell ref="W148:AA148"/>
    <mergeCell ref="R152:T152"/>
    <mergeCell ref="G147:H148"/>
    <mergeCell ref="J147:J148"/>
    <mergeCell ref="L147:L148"/>
    <mergeCell ref="V152:X153"/>
    <mergeCell ref="Z152:AA153"/>
    <mergeCell ref="AC152:AD153"/>
    <mergeCell ref="R153:T153"/>
    <mergeCell ref="A143:B144"/>
    <mergeCell ref="C143:F144"/>
    <mergeCell ref="N143:P144"/>
    <mergeCell ref="U143:AA143"/>
    <mergeCell ref="AB143:AF144"/>
    <mergeCell ref="U144:V144"/>
    <mergeCell ref="W144:AA144"/>
    <mergeCell ref="A145:B146"/>
    <mergeCell ref="C145:F146"/>
    <mergeCell ref="N145:P146"/>
    <mergeCell ref="U145:AA145"/>
    <mergeCell ref="AB145:AF146"/>
    <mergeCell ref="U146:V146"/>
    <mergeCell ref="W146:AA146"/>
    <mergeCell ref="G143:H144"/>
    <mergeCell ref="J143:J144"/>
    <mergeCell ref="L143:L144"/>
    <mergeCell ref="G145:H146"/>
    <mergeCell ref="J145:J146"/>
    <mergeCell ref="L145:L146"/>
    <mergeCell ref="A141:B142"/>
    <mergeCell ref="U141:AA141"/>
    <mergeCell ref="U142:V142"/>
    <mergeCell ref="W142:AA142"/>
    <mergeCell ref="A139:B139"/>
    <mergeCell ref="A140:B140"/>
    <mergeCell ref="AB139:AF139"/>
    <mergeCell ref="AB140:AF140"/>
    <mergeCell ref="U139:AA139"/>
    <mergeCell ref="U140:AA140"/>
    <mergeCell ref="Q139:T139"/>
    <mergeCell ref="Q140:T140"/>
    <mergeCell ref="N139:P139"/>
    <mergeCell ref="N140:P140"/>
    <mergeCell ref="G141:H142"/>
    <mergeCell ref="J141:J142"/>
    <mergeCell ref="L141:L142"/>
    <mergeCell ref="AB134:AF135"/>
    <mergeCell ref="D124:F124"/>
    <mergeCell ref="G123:S124"/>
    <mergeCell ref="D126:I126"/>
    <mergeCell ref="N141:P142"/>
    <mergeCell ref="AB141:AF142"/>
    <mergeCell ref="G139:M139"/>
    <mergeCell ref="G140:M140"/>
    <mergeCell ref="C139:F139"/>
    <mergeCell ref="C140:F140"/>
    <mergeCell ref="C141:F142"/>
    <mergeCell ref="A133:G133"/>
    <mergeCell ref="H132:N132"/>
    <mergeCell ref="H133:N133"/>
    <mergeCell ref="O132:T132"/>
    <mergeCell ref="AB132:AF132"/>
    <mergeCell ref="U132:AA132"/>
    <mergeCell ref="O133:T133"/>
    <mergeCell ref="U133:AA133"/>
    <mergeCell ref="AB133:AF133"/>
    <mergeCell ref="S127:X127"/>
    <mergeCell ref="D128:I128"/>
    <mergeCell ref="AE123:AF124"/>
    <mergeCell ref="AA123:AD124"/>
    <mergeCell ref="A132:G132"/>
    <mergeCell ref="M85:O85"/>
    <mergeCell ref="T124:V124"/>
    <mergeCell ref="Y125:AD126"/>
    <mergeCell ref="Y127:AD128"/>
    <mergeCell ref="S128:X128"/>
    <mergeCell ref="X130:Y130"/>
    <mergeCell ref="R120:S120"/>
    <mergeCell ref="P120:Q120"/>
    <mergeCell ref="A119:B119"/>
    <mergeCell ref="A120:B120"/>
    <mergeCell ref="Z121:AA121"/>
    <mergeCell ref="AB121:AF122"/>
    <mergeCell ref="Z122:AA122"/>
    <mergeCell ref="S121:Y122"/>
    <mergeCell ref="Q121:R121"/>
    <mergeCell ref="Q122:R122"/>
    <mergeCell ref="D121:F121"/>
    <mergeCell ref="D122:F122"/>
    <mergeCell ref="G121:P122"/>
    <mergeCell ref="C119:O120"/>
    <mergeCell ref="AE125:AF126"/>
    <mergeCell ref="AE127:AF128"/>
    <mergeCell ref="A121:C124"/>
    <mergeCell ref="A125:C128"/>
    <mergeCell ref="AC119:AE119"/>
    <mergeCell ref="Y119:AB119"/>
    <mergeCell ref="T119:V119"/>
    <mergeCell ref="R119:S119"/>
    <mergeCell ref="P119:Q119"/>
    <mergeCell ref="Z123:Z124"/>
    <mergeCell ref="X123:Y124"/>
    <mergeCell ref="W123:W124"/>
    <mergeCell ref="T123:V123"/>
    <mergeCell ref="A75:H75"/>
    <mergeCell ref="R74:S74"/>
    <mergeCell ref="R75:S75"/>
    <mergeCell ref="S81:T82"/>
    <mergeCell ref="S77:Y77"/>
    <mergeCell ref="S78:Y78"/>
    <mergeCell ref="A77:H77"/>
    <mergeCell ref="I77:R77"/>
    <mergeCell ref="A78:H78"/>
    <mergeCell ref="P74:Q74"/>
    <mergeCell ref="I74:O74"/>
    <mergeCell ref="I75:O75"/>
    <mergeCell ref="A74:H74"/>
    <mergeCell ref="A79:H79"/>
    <mergeCell ref="I79:R79"/>
    <mergeCell ref="A80:B80"/>
    <mergeCell ref="C80:H80"/>
    <mergeCell ref="I80:M80"/>
    <mergeCell ref="N80:R80"/>
    <mergeCell ref="A81:H81"/>
    <mergeCell ref="P117:R117"/>
    <mergeCell ref="P118:R118"/>
    <mergeCell ref="AB117:AF118"/>
    <mergeCell ref="Z117:AA117"/>
    <mergeCell ref="Z118:AA118"/>
    <mergeCell ref="V81:V82"/>
    <mergeCell ref="X81:X82"/>
    <mergeCell ref="Z81:AA82"/>
    <mergeCell ref="Z77:AF77"/>
    <mergeCell ref="Z78:AF78"/>
    <mergeCell ref="A99:AF100"/>
    <mergeCell ref="AF85:AF86"/>
    <mergeCell ref="I89:R89"/>
    <mergeCell ref="S89:Y89"/>
    <mergeCell ref="Z89:AF89"/>
    <mergeCell ref="A90:H90"/>
    <mergeCell ref="I90:R90"/>
    <mergeCell ref="S90:Y90"/>
    <mergeCell ref="Z90:AF90"/>
    <mergeCell ref="A91:H92"/>
    <mergeCell ref="I91:R92"/>
    <mergeCell ref="A89:H89"/>
    <mergeCell ref="S91:T92"/>
    <mergeCell ref="V91:V92"/>
    <mergeCell ref="J68:L69"/>
    <mergeCell ref="G68:I68"/>
    <mergeCell ref="G69:I69"/>
    <mergeCell ref="A68:F68"/>
    <mergeCell ref="A69:F69"/>
    <mergeCell ref="A70:C70"/>
    <mergeCell ref="A71:C71"/>
    <mergeCell ref="D70:F71"/>
    <mergeCell ref="U68:V69"/>
    <mergeCell ref="S68:T68"/>
    <mergeCell ref="S69:T69"/>
    <mergeCell ref="Q68:R69"/>
    <mergeCell ref="N68:P68"/>
    <mergeCell ref="N69:P69"/>
    <mergeCell ref="G70:I70"/>
    <mergeCell ref="G71:I71"/>
    <mergeCell ref="L70:N70"/>
    <mergeCell ref="L71:N71"/>
    <mergeCell ref="O70:X71"/>
    <mergeCell ref="J70:K71"/>
    <mergeCell ref="D60:T61"/>
    <mergeCell ref="U60:V60"/>
    <mergeCell ref="U61:V61"/>
    <mergeCell ref="D62:T63"/>
    <mergeCell ref="U62:V62"/>
    <mergeCell ref="U63:V63"/>
    <mergeCell ref="AF64:AF65"/>
    <mergeCell ref="A66:C67"/>
    <mergeCell ref="AB66:AC66"/>
    <mergeCell ref="AF66:AF67"/>
    <mergeCell ref="A64:C65"/>
    <mergeCell ref="AB64:AC64"/>
    <mergeCell ref="AD64:AE67"/>
    <mergeCell ref="D64:T65"/>
    <mergeCell ref="U64:V64"/>
    <mergeCell ref="U65:V65"/>
    <mergeCell ref="D66:T67"/>
    <mergeCell ref="U66:V66"/>
    <mergeCell ref="U67:V67"/>
    <mergeCell ref="Z16:AF16"/>
    <mergeCell ref="Z18:AF18"/>
    <mergeCell ref="AF52:AF53"/>
    <mergeCell ref="A54:C55"/>
    <mergeCell ref="AB54:AC54"/>
    <mergeCell ref="AF54:AF55"/>
    <mergeCell ref="A52:C53"/>
    <mergeCell ref="AB52:AC52"/>
    <mergeCell ref="AD52:AE55"/>
    <mergeCell ref="A46:C46"/>
    <mergeCell ref="A47:C47"/>
    <mergeCell ref="A48:C49"/>
    <mergeCell ref="A50:C51"/>
    <mergeCell ref="AD47:AF47"/>
    <mergeCell ref="AB48:AC48"/>
    <mergeCell ref="AB50:AC50"/>
    <mergeCell ref="AD48:AE51"/>
    <mergeCell ref="AF48:AF49"/>
    <mergeCell ref="AF50:AF51"/>
    <mergeCell ref="V16:Y16"/>
    <mergeCell ref="D16:R16"/>
    <mergeCell ref="D18:R18"/>
    <mergeCell ref="S18:Y18"/>
    <mergeCell ref="A16:C16"/>
    <mergeCell ref="A3:AF3"/>
    <mergeCell ref="A5:AF5"/>
    <mergeCell ref="AB13:AC13"/>
    <mergeCell ref="A7:I8"/>
    <mergeCell ref="J7:O8"/>
    <mergeCell ref="W14:AA14"/>
    <mergeCell ref="A9:N9"/>
    <mergeCell ref="AB11:AF11"/>
    <mergeCell ref="A11:E11"/>
    <mergeCell ref="P13:Q13"/>
    <mergeCell ref="M14:O14"/>
    <mergeCell ref="A13:B13"/>
    <mergeCell ref="A14:B14"/>
    <mergeCell ref="C13:J13"/>
    <mergeCell ref="C14:J14"/>
    <mergeCell ref="F11:T11"/>
    <mergeCell ref="Z7:AA8"/>
    <mergeCell ref="AC7:AC8"/>
    <mergeCell ref="AE7:AE8"/>
    <mergeCell ref="A27:E27"/>
    <mergeCell ref="F27:L27"/>
    <mergeCell ref="A28:E28"/>
    <mergeCell ref="F28:L28"/>
    <mergeCell ref="B22:D22"/>
    <mergeCell ref="M27:Y27"/>
    <mergeCell ref="M28:Y28"/>
    <mergeCell ref="A18:C18"/>
    <mergeCell ref="A24:B24"/>
    <mergeCell ref="C24:D24"/>
    <mergeCell ref="P31:P32"/>
    <mergeCell ref="M31:N32"/>
    <mergeCell ref="F22:I22"/>
    <mergeCell ref="K22:M22"/>
    <mergeCell ref="K24:M24"/>
    <mergeCell ref="N22:O22"/>
    <mergeCell ref="G24:H24"/>
    <mergeCell ref="R22:AF22"/>
    <mergeCell ref="R24:AE24"/>
    <mergeCell ref="AG31:AG32"/>
    <mergeCell ref="A37:C37"/>
    <mergeCell ref="A38:C38"/>
    <mergeCell ref="D37:H38"/>
    <mergeCell ref="I37:K37"/>
    <mergeCell ref="I38:K38"/>
    <mergeCell ref="A35:C35"/>
    <mergeCell ref="A36:C36"/>
    <mergeCell ref="D35:H36"/>
    <mergeCell ref="I35:K35"/>
    <mergeCell ref="I36:K36"/>
    <mergeCell ref="I33:K33"/>
    <mergeCell ref="I34:K34"/>
    <mergeCell ref="L33:R34"/>
    <mergeCell ref="S33:U33"/>
    <mergeCell ref="V34:W34"/>
    <mergeCell ref="X34:Y34"/>
    <mergeCell ref="A32:E32"/>
    <mergeCell ref="I32:L32"/>
    <mergeCell ref="T32:U32"/>
    <mergeCell ref="V32:W32"/>
    <mergeCell ref="X32:Y32"/>
    <mergeCell ref="R31:R32"/>
    <mergeCell ref="L37:M38"/>
    <mergeCell ref="A40:D40"/>
    <mergeCell ref="I39:K39"/>
    <mergeCell ref="I40:K40"/>
    <mergeCell ref="T35:T36"/>
    <mergeCell ref="U35:Y36"/>
    <mergeCell ref="L35:S36"/>
    <mergeCell ref="A39:D39"/>
    <mergeCell ref="AA40:AB40"/>
    <mergeCell ref="A42:D42"/>
    <mergeCell ref="Z27:AF36"/>
    <mergeCell ref="A29:E29"/>
    <mergeCell ref="F29:L29"/>
    <mergeCell ref="A30:E30"/>
    <mergeCell ref="F30:L30"/>
    <mergeCell ref="A31:E31"/>
    <mergeCell ref="I31:L31"/>
    <mergeCell ref="A33:C33"/>
    <mergeCell ref="A34:C34"/>
    <mergeCell ref="D33:H34"/>
    <mergeCell ref="F31:H32"/>
    <mergeCell ref="S34:U34"/>
    <mergeCell ref="M29:Y29"/>
    <mergeCell ref="M30:Y30"/>
    <mergeCell ref="T31:U31"/>
    <mergeCell ref="X95:X96"/>
    <mergeCell ref="Z95:AA96"/>
    <mergeCell ref="AC95:AC96"/>
    <mergeCell ref="AE95:AE96"/>
    <mergeCell ref="A93:H94"/>
    <mergeCell ref="I93:R94"/>
    <mergeCell ref="A43:D43"/>
    <mergeCell ref="E42:AF42"/>
    <mergeCell ref="E43:AF43"/>
    <mergeCell ref="AD46:AF46"/>
    <mergeCell ref="AF56:AF57"/>
    <mergeCell ref="A58:C59"/>
    <mergeCell ref="AB58:AC58"/>
    <mergeCell ref="AF58:AF59"/>
    <mergeCell ref="A56:C57"/>
    <mergeCell ref="AB56:AC56"/>
    <mergeCell ref="AD56:AE59"/>
    <mergeCell ref="D58:T59"/>
    <mergeCell ref="U58:V58"/>
    <mergeCell ref="AF60:AF61"/>
    <mergeCell ref="A62:C63"/>
    <mergeCell ref="AB62:AC62"/>
    <mergeCell ref="AF62:AF63"/>
    <mergeCell ref="A60:C61"/>
    <mergeCell ref="A104:F104"/>
    <mergeCell ref="G104:I104"/>
    <mergeCell ref="A107:F108"/>
    <mergeCell ref="U105:AF106"/>
    <mergeCell ref="Q105:T106"/>
    <mergeCell ref="G105:I106"/>
    <mergeCell ref="A105:F106"/>
    <mergeCell ref="A103:F103"/>
    <mergeCell ref="G103:I103"/>
    <mergeCell ref="J103:P103"/>
    <mergeCell ref="Q103:T103"/>
    <mergeCell ref="U103:AF103"/>
    <mergeCell ref="J104:P104"/>
    <mergeCell ref="Q104:T104"/>
    <mergeCell ref="U104:AF104"/>
    <mergeCell ref="J105:K106"/>
    <mergeCell ref="M105:M106"/>
    <mergeCell ref="O105:O106"/>
    <mergeCell ref="J107:K108"/>
    <mergeCell ref="M107:M108"/>
    <mergeCell ref="O107:O108"/>
    <mergeCell ref="AH20:BM22"/>
    <mergeCell ref="G107:I108"/>
    <mergeCell ref="Q107:T108"/>
    <mergeCell ref="U107:AF108"/>
    <mergeCell ref="Z91:AA92"/>
    <mergeCell ref="AC91:AC92"/>
    <mergeCell ref="AE91:AE92"/>
    <mergeCell ref="S93:T94"/>
    <mergeCell ref="V93:V94"/>
    <mergeCell ref="X93:X94"/>
    <mergeCell ref="Z93:AA94"/>
    <mergeCell ref="AC93:AC94"/>
    <mergeCell ref="AE93:AE94"/>
    <mergeCell ref="AE79:AE80"/>
    <mergeCell ref="M86:O86"/>
    <mergeCell ref="S85:S86"/>
    <mergeCell ref="U85:U86"/>
    <mergeCell ref="W86:Y86"/>
    <mergeCell ref="AD85:AE86"/>
    <mergeCell ref="X91:X92"/>
    <mergeCell ref="A95:H96"/>
    <mergeCell ref="I95:R96"/>
    <mergeCell ref="S95:T96"/>
    <mergeCell ref="V95:V96"/>
    <mergeCell ref="O37:O38"/>
    <mergeCell ref="Q37:Q38"/>
    <mergeCell ref="S79:T80"/>
    <mergeCell ref="V79:V80"/>
    <mergeCell ref="X79:X80"/>
    <mergeCell ref="Z79:AA80"/>
    <mergeCell ref="AC79:AC80"/>
    <mergeCell ref="AC85:AC86"/>
    <mergeCell ref="Z85:AB86"/>
    <mergeCell ref="U59:V59"/>
    <mergeCell ref="I78:R78"/>
    <mergeCell ref="E85:L86"/>
    <mergeCell ref="S37:Y37"/>
    <mergeCell ref="S38:Y38"/>
    <mergeCell ref="Z37:AF38"/>
    <mergeCell ref="L40:M40"/>
    <mergeCell ref="N39:Q39"/>
    <mergeCell ref="N40:Q40"/>
    <mergeCell ref="R40:S40"/>
    <mergeCell ref="T39:V39"/>
    <mergeCell ref="T40:V40"/>
    <mergeCell ref="AA39:AB39"/>
    <mergeCell ref="AB60:AC60"/>
    <mergeCell ref="AD60:AE63"/>
    <mergeCell ref="AD68:AE69"/>
    <mergeCell ref="Y68:AC68"/>
    <mergeCell ref="Y69:AC69"/>
    <mergeCell ref="W68:X68"/>
    <mergeCell ref="W69:X69"/>
    <mergeCell ref="AE70:AE71"/>
    <mergeCell ref="AE74:AF74"/>
    <mergeCell ref="AE75:AF75"/>
    <mergeCell ref="U74:AB74"/>
    <mergeCell ref="U75:AB75"/>
    <mergeCell ref="Y70:AA70"/>
    <mergeCell ref="Y71:AA71"/>
    <mergeCell ref="AB70:AC71"/>
    <mergeCell ref="AC74:AD74"/>
    <mergeCell ref="S117:T118"/>
    <mergeCell ref="V117:V118"/>
    <mergeCell ref="X117:X118"/>
    <mergeCell ref="A134:B135"/>
    <mergeCell ref="D134:D135"/>
    <mergeCell ref="F134:F135"/>
    <mergeCell ref="H134:I135"/>
    <mergeCell ref="K134:K135"/>
    <mergeCell ref="M134:M135"/>
    <mergeCell ref="A117:B117"/>
    <mergeCell ref="A118:B118"/>
    <mergeCell ref="C117:J118"/>
    <mergeCell ref="M117:O118"/>
    <mergeCell ref="K117:L117"/>
    <mergeCell ref="K118:L118"/>
    <mergeCell ref="D123:F123"/>
    <mergeCell ref="D125:I125"/>
    <mergeCell ref="J125:O126"/>
    <mergeCell ref="P125:R126"/>
    <mergeCell ref="S125:X125"/>
    <mergeCell ref="S126:X126"/>
    <mergeCell ref="D127:I127"/>
    <mergeCell ref="J127:O128"/>
    <mergeCell ref="P127:R128"/>
    <mergeCell ref="U113:AF114"/>
    <mergeCell ref="Q113:T114"/>
    <mergeCell ref="G113:I114"/>
    <mergeCell ref="A113:F114"/>
    <mergeCell ref="J109:K110"/>
    <mergeCell ref="M109:M110"/>
    <mergeCell ref="O109:O110"/>
    <mergeCell ref="J111:K112"/>
    <mergeCell ref="M111:M112"/>
    <mergeCell ref="O111:O112"/>
    <mergeCell ref="J113:K114"/>
    <mergeCell ref="M113:M114"/>
    <mergeCell ref="O113:O114"/>
    <mergeCell ref="AH43:BO43"/>
    <mergeCell ref="AH42:BO42"/>
    <mergeCell ref="A41:H41"/>
    <mergeCell ref="I41:M41"/>
    <mergeCell ref="N41:Q41"/>
    <mergeCell ref="R41:AF41"/>
    <mergeCell ref="AH39:BO41"/>
    <mergeCell ref="U111:AF112"/>
    <mergeCell ref="Q111:T112"/>
    <mergeCell ref="G111:I112"/>
    <mergeCell ref="A111:F112"/>
    <mergeCell ref="U109:AF110"/>
    <mergeCell ref="Q109:T110"/>
    <mergeCell ref="G109:I110"/>
    <mergeCell ref="A109:F110"/>
    <mergeCell ref="AC81:AC82"/>
    <mergeCell ref="AE81:AE82"/>
    <mergeCell ref="S83:T84"/>
    <mergeCell ref="V83:V84"/>
    <mergeCell ref="X83:X84"/>
    <mergeCell ref="Z83:AA84"/>
    <mergeCell ref="AC83:AC84"/>
    <mergeCell ref="AE83:AE84"/>
    <mergeCell ref="P85:Q86"/>
    <mergeCell ref="A87:E87"/>
    <mergeCell ref="F87:O87"/>
    <mergeCell ref="P87:V87"/>
    <mergeCell ref="W87:AF87"/>
    <mergeCell ref="I81:R81"/>
    <mergeCell ref="A82:B82"/>
    <mergeCell ref="C82:H82"/>
    <mergeCell ref="I82:M82"/>
    <mergeCell ref="N82:R82"/>
    <mergeCell ref="A83:H83"/>
    <mergeCell ref="I83:R83"/>
    <mergeCell ref="A84:B84"/>
    <mergeCell ref="C84:H84"/>
    <mergeCell ref="I84:M84"/>
    <mergeCell ref="N84:R84"/>
    <mergeCell ref="W85:Y85"/>
    <mergeCell ref="A85:D85"/>
    <mergeCell ref="A86:D86"/>
  </mergeCells>
  <phoneticPr fontId="34"/>
  <conditionalFormatting sqref="C13:J13 P13:Q13 S13 AB13:AC13 AE13">
    <cfRule type="containsBlanks" dxfId="9" priority="3">
      <formula>LEN(TRIM(C13))=0</formula>
    </cfRule>
  </conditionalFormatting>
  <conditionalFormatting sqref="D70:F71 J70:K71 O70:X71 AB70:AC71 AE70:AE71">
    <cfRule type="containsBlanks" dxfId="8" priority="6">
      <formula>LEN(TRIM(D70))=0</formula>
    </cfRule>
  </conditionalFormatting>
  <conditionalFormatting sqref="I24">
    <cfRule type="containsBlanks" dxfId="7" priority="1">
      <formula>LEN(TRIM(I24))=0</formula>
    </cfRule>
  </conditionalFormatting>
  <conditionalFormatting sqref="P74:Q74 AC74:AD74">
    <cfRule type="containsBlanks" dxfId="6" priority="4">
      <formula>LEN(TRIM(P74))=0</formula>
    </cfRule>
  </conditionalFormatting>
  <conditionalFormatting sqref="AD68:AE69">
    <cfRule type="containsBlanks" dxfId="5" priority="2">
      <formula>LEN(TRIM(AD68))=0</formula>
    </cfRule>
  </conditionalFormatting>
  <conditionalFormatting sqref="AF206:AF208 AF213:AF324">
    <cfRule type="duplicateValues" dxfId="4" priority="10"/>
  </conditionalFormatting>
  <conditionalFormatting sqref="AF209:AF212">
    <cfRule type="duplicateValues" dxfId="3" priority="9"/>
  </conditionalFormatting>
  <conditionalFormatting sqref="AF330:AF443">
    <cfRule type="duplicateValues" dxfId="2" priority="8"/>
  </conditionalFormatting>
  <dataValidations count="15">
    <dataValidation type="list" allowBlank="1" showInputMessage="1" showErrorMessage="1" sqref="AE13" xr:uid="{3720F695-EF15-4786-BD26-D7B4AC476388}">
      <formula1>"3,10"</formula1>
    </dataValidation>
    <dataValidation type="list" allowBlank="1" showInputMessage="1" showErrorMessage="1" sqref="C13:J13" xr:uid="{B03AD3EF-4AF9-4652-93F3-7D49E8C66570}">
      <formula1>"進学2年コース,進学1.9年コース,進学1.6年コース,進学1.3年コース,進学1年コース,準備教育2年課程,準備教育1.6年課程,短期コース,一般2年コース,一般1年コース,就職2年コース,就職1年コース"</formula1>
    </dataValidation>
    <dataValidation type="list" allowBlank="1" showInputMessage="1" showErrorMessage="1" sqref="S13" xr:uid="{D65CEDE6-0B1E-448F-B2BE-F588597B3CBA}">
      <formula1>"4,7,10,1"</formula1>
    </dataValidation>
    <dataValidation type="list" allowBlank="1" showInputMessage="1" showErrorMessage="1" sqref="Q147 S147 AC130 Y137 V31 X31 V33 X33 E39 G39 W39 Y39 AC39 AE39 U130 U137 Q141 S141 Q143 S143 Q145 S145 A22 Q22" xr:uid="{0A2F1225-84AF-43A0-8945-5B50A381F0CB}">
      <formula1>"□,■"</formula1>
    </dataValidation>
    <dataValidation type="list" allowBlank="1" showInputMessage="1" showErrorMessage="1" sqref="J22" xr:uid="{3E600314-1B7B-436B-A156-666E80D58551}">
      <formula1>"N5,N4,N3,N2,N1"</formula1>
    </dataValidation>
    <dataValidation type="list" allowBlank="1" showInputMessage="1" showErrorMessage="1" sqref="E85" xr:uid="{85F1D228-51F2-41D1-BD5F-4D6B7A27D01A}">
      <formula1>"日本語能力試験,BJTビジネス日本語能力テスト,J.TEST実用日本語検定,日本語NAT-TEST,STBJ標準ビジネス日本語テスト,TOPJ実用日本語運用能力試験,J-cert生活・職能日本語検定,JLCT外国人日本語能力検定,実践日本語コミュニケーション検定・ブリッジ(PJC Bridge),JPT日本語能力試験,JPT Elementary試験,日本語オンラインテスト,日本語能力評価試験"</formula1>
    </dataValidation>
    <dataValidation type="list" allowBlank="1" showInputMessage="1" showErrorMessage="1" sqref="F31" xr:uid="{7B5C3F95-A73B-42D1-99C1-4427942786E9}">
      <formula1>CountryList</formula1>
    </dataValidation>
    <dataValidation imeMode="halfAlpha" allowBlank="1" showInputMessage="1" showErrorMessage="1" sqref="G147 AB13:AC13 P13:Q13 Z16:AF16 Z18:AF18 F29:Y29 Z64 P31 R31 L35:S36 U35:Y36 D35:H38 Z66 X64 M31 U52:V52 U60:V60 AB48 J143 U62:V62 AB50 U56:V56 U54:V54 J145 U58:V58 J68:L69 Q68:R69 U68:V69 X62 Z62 X60 Z60 X58 Z58 X56 Z56 X54 Z54 X52 Z52 U48:V48 U50:V50 X50 Z50 Z7 X48 Z48 L145 G145 AE70 AB70 V79 X79 S79 O37 Q37 L37 V81 X81 S81 AC79 AE79 Z79 V83 X83 S83 AC81 AE81 Z81 AC83 AE83 Z83 V91 X91 S91 AC7 AE7 AD48:AE69 V93 X93 S93 AC91 AE91 Z91 V95 X95 S95 AC93 AE93 Z93 AC95 AE95 Z95 M105 O105 J105 M107 O107 J107 M109 O109 J109 M111 O111 J111 M113 O113 J113 V117 X117 S117 D134 F134 A134 K134 M134 H134 J141 L141 G141 L143 G143 AB52 AB54 AB56 AB58 AB60 AB62 AB64 AB66 U64:V64 U66:V66 X66 J147 L147 AB11:AF11 S85 U85 P85" xr:uid="{D0EBB8FE-6DAC-4716-AD46-72D68A753D86}"/>
    <dataValidation imeMode="fullKatakana" allowBlank="1" showInputMessage="1" showErrorMessage="1" sqref="F28:Y28" xr:uid="{C95FE9A0-6EE5-47F0-B666-64D2A1809457}"/>
    <dataValidation type="list" allowBlank="1" showInputMessage="1" showErrorMessage="1" sqref="J70:K71" xr:uid="{1536F594-407F-4A55-9287-3C33F92CD1B7}">
      <formula1>"卒業,在学中,休学中,中退"</formula1>
    </dataValidation>
    <dataValidation type="list" allowBlank="1" showInputMessage="1" showErrorMessage="1" sqref="D70" xr:uid="{970BC018-C749-4E63-BF6A-46FFB00AF0FE}">
      <formula1>"中専,高等学校,専門学校,短期大学,大学,修士,博士,その他"</formula1>
    </dataValidation>
    <dataValidation type="list" allowBlank="1" showInputMessage="1" showErrorMessage="1" sqref="AC119:AE119" xr:uid="{FD5CA9E2-A7DB-41BD-A1D4-5FA0AF68EBB4}">
      <formula1>"40000,50000,60000,70000,75000,80000,85000,90000,95000,100000"</formula1>
    </dataValidation>
    <dataValidation type="list" allowBlank="1" showInputMessage="1" showErrorMessage="1" sqref="R119:S119" xr:uid="{976A4C6C-7CF1-4D88-BE0D-50B908FAAB66}">
      <formula1>"年間,半年,3ヶ月"</formula1>
    </dataValidation>
    <dataValidation type="list" allowBlank="1" showInputMessage="1" showErrorMessage="1" sqref="I41:M41" xr:uid="{9C34535C-8E16-4D2D-B009-E0A20F554E05}">
      <formula1>"留学,技能実習,特定技能,家族滞在,定住者,技術・人文知識・国際業務,介護,技能,経営・管理,永住者の配偶者等,日本人の配偶者等,その他"</formula1>
    </dataValidation>
    <dataValidation type="list" allowBlank="1" showInputMessage="1" showErrorMessage="1" sqref="I24" xr:uid="{411EE4E0-FEDF-4B1B-AE94-8EA8203F6C65}">
      <formula1>"20,21,22,23,24,25,26,27,28"</formula1>
    </dataValidation>
  </dataValidations>
  <printOptions horizontalCentered="1" verticalCentered="1"/>
  <pageMargins left="0.19685039370078741" right="0.19685039370078741" top="0.19685039370078741" bottom="0.19685039370078741" header="0.19685039370078741" footer="0.19685039370078741"/>
  <pageSetup paperSize="9" scale="90" fitToWidth="2" fitToHeight="2" orientation="portrait" horizontalDpi="4294967293" verticalDpi="300" r:id="rId1"/>
  <headerFooter alignWithMargins="0"/>
  <rowBreaks count="1" manualBreakCount="1">
    <brk id="73" max="31"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0663E-4937-433D-8223-6805F18F9872}">
  <sheetPr>
    <tabColor rgb="FFFF0000"/>
    <pageSetUpPr fitToPage="1"/>
  </sheetPr>
  <dimension ref="A1:Z51"/>
  <sheetViews>
    <sheetView showGridLines="0" workbookViewId="0">
      <selection activeCell="O7" sqref="O7:Q7"/>
    </sheetView>
  </sheetViews>
  <sheetFormatPr defaultColWidth="3.625" defaultRowHeight="15" customHeight="1"/>
  <cols>
    <col min="1" max="16384" width="3.625" style="174"/>
  </cols>
  <sheetData>
    <row r="1" spans="1:26" ht="45" customHeight="1">
      <c r="A1" s="1368" t="s">
        <v>924</v>
      </c>
      <c r="B1" s="1369"/>
      <c r="C1" s="1369"/>
      <c r="D1" s="1369"/>
      <c r="E1" s="1369"/>
      <c r="F1" s="1369"/>
      <c r="G1" s="1369"/>
      <c r="H1" s="1369"/>
      <c r="I1" s="1369"/>
      <c r="J1" s="1369"/>
      <c r="K1" s="1369"/>
      <c r="L1" s="1369"/>
      <c r="M1" s="1369"/>
      <c r="N1" s="1369"/>
      <c r="O1" s="1369"/>
      <c r="P1" s="1369"/>
      <c r="Q1" s="1369"/>
      <c r="R1" s="1369"/>
      <c r="S1" s="1369"/>
      <c r="T1" s="1369"/>
      <c r="U1" s="1369"/>
      <c r="V1" s="1369"/>
      <c r="W1" s="1369"/>
      <c r="X1" s="1369"/>
      <c r="Y1" s="1369"/>
      <c r="Z1" s="1369"/>
    </row>
    <row r="2" spans="1:26" ht="35.1" customHeight="1">
      <c r="A2" s="442"/>
      <c r="B2" s="1355" t="str">
        <f>IF(Application!A7="","",Application!A7)</f>
        <v>東京日英学院</v>
      </c>
      <c r="C2" s="1355"/>
      <c r="D2" s="1355"/>
      <c r="E2" s="1355"/>
      <c r="F2" s="1355"/>
      <c r="G2" s="1355"/>
      <c r="H2" s="1355"/>
      <c r="I2" s="1355"/>
      <c r="J2" s="560" t="str">
        <f>IF(Application!J7="","",Application!J7)</f>
        <v>学校長殿</v>
      </c>
      <c r="K2" s="476"/>
      <c r="L2" s="476"/>
      <c r="M2" s="441"/>
      <c r="N2" s="441"/>
      <c r="O2" s="441"/>
      <c r="P2" s="441"/>
    </row>
    <row r="3" spans="1:26" ht="15" customHeight="1">
      <c r="A3" s="443"/>
      <c r="B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ht="20.100000000000001" customHeight="1">
      <c r="B5" s="1370" t="s">
        <v>925</v>
      </c>
      <c r="C5" s="1370"/>
      <c r="D5" s="1371" t="str">
        <f>IF('★Resume-1★'!G5="","",IF('★Resume-1★'!AA5="",'★Resume-1★'!M5,'★Resume-1★'!AA5))</f>
        <v/>
      </c>
      <c r="E5" s="1371"/>
      <c r="F5" s="1371"/>
      <c r="G5" s="1371"/>
      <c r="H5" s="1371"/>
      <c r="I5" s="1363" t="s">
        <v>926</v>
      </c>
      <c r="J5" s="1363"/>
      <c r="K5" s="1363"/>
      <c r="L5" s="1363"/>
      <c r="M5" s="1372" t="str">
        <f>IF(Application!C117="","",Application!C117)</f>
        <v/>
      </c>
      <c r="N5" s="1372"/>
      <c r="O5" s="1372"/>
      <c r="P5" s="1372"/>
      <c r="Q5" s="1372"/>
      <c r="R5" s="12" t="s">
        <v>947</v>
      </c>
      <c r="S5" s="446"/>
      <c r="T5" s="446"/>
      <c r="U5" s="446"/>
      <c r="V5" s="446"/>
      <c r="W5" s="446"/>
      <c r="X5" s="446"/>
      <c r="Y5" s="446"/>
    </row>
    <row r="6" spans="1:26" ht="3" customHeight="1">
      <c r="B6" s="447"/>
      <c r="C6" s="447"/>
      <c r="D6" s="448"/>
      <c r="E6" s="448"/>
      <c r="F6" s="448"/>
      <c r="G6" s="448"/>
      <c r="H6" s="448"/>
      <c r="I6" s="449"/>
      <c r="J6" s="449"/>
      <c r="K6" s="449"/>
      <c r="L6" s="449"/>
      <c r="M6" s="449"/>
      <c r="N6" s="449"/>
      <c r="O6" s="449"/>
      <c r="P6" s="449"/>
      <c r="Q6" s="449"/>
      <c r="R6" s="449"/>
      <c r="S6" s="449"/>
      <c r="T6" s="449"/>
      <c r="U6" s="449"/>
      <c r="V6" s="449"/>
      <c r="W6" s="449"/>
      <c r="X6" s="449"/>
      <c r="Y6" s="449"/>
    </row>
    <row r="7" spans="1:26" ht="240" customHeight="1">
      <c r="B7" s="1373" t="s">
        <v>950</v>
      </c>
      <c r="C7" s="1374"/>
      <c r="D7" s="1374"/>
      <c r="E7" s="1374"/>
      <c r="F7" s="1374"/>
      <c r="G7" s="1374"/>
      <c r="H7" s="1374"/>
      <c r="I7" s="1374"/>
      <c r="J7" s="1374"/>
      <c r="K7" s="1374"/>
      <c r="L7" s="1374"/>
      <c r="M7" s="1374"/>
      <c r="N7" s="1374"/>
      <c r="O7" s="1374"/>
      <c r="P7" s="1374"/>
      <c r="Q7" s="1374"/>
      <c r="R7" s="1374"/>
      <c r="S7" s="1374"/>
      <c r="T7" s="1374"/>
      <c r="U7" s="1374"/>
      <c r="V7" s="1374"/>
      <c r="W7" s="1374"/>
      <c r="X7" s="1374"/>
      <c r="Y7" s="1374"/>
    </row>
    <row r="8" spans="1:26" s="450" customFormat="1" ht="20.100000000000001" customHeight="1">
      <c r="B8" s="1375" t="s">
        <v>927</v>
      </c>
      <c r="C8" s="1375"/>
      <c r="D8" s="1375"/>
      <c r="E8" s="1376" t="str">
        <f>IF(D5="","",D5)</f>
        <v/>
      </c>
      <c r="F8" s="1376"/>
      <c r="G8" s="1376"/>
      <c r="H8" s="1376"/>
      <c r="I8" s="1376"/>
      <c r="J8" s="1377" t="s">
        <v>928</v>
      </c>
      <c r="K8" s="1377"/>
      <c r="L8" s="1377"/>
      <c r="M8" s="1377"/>
      <c r="N8" s="1378" t="str">
        <f>IF(M5="","",M5)</f>
        <v/>
      </c>
      <c r="O8" s="1378"/>
      <c r="P8" s="1378"/>
      <c r="Q8" s="1378"/>
      <c r="R8" s="1378"/>
      <c r="S8" s="451" t="s">
        <v>929</v>
      </c>
      <c r="T8" s="452"/>
      <c r="U8" s="453"/>
      <c r="V8" s="453"/>
      <c r="W8" s="453"/>
      <c r="X8" s="453"/>
      <c r="Y8" s="453"/>
    </row>
    <row r="9" spans="1:26" s="454" customFormat="1" ht="3" customHeight="1">
      <c r="B9" s="455"/>
      <c r="C9" s="455"/>
      <c r="D9" s="456"/>
      <c r="E9" s="456"/>
      <c r="F9" s="456"/>
      <c r="G9" s="456"/>
      <c r="H9" s="456"/>
      <c r="I9" s="457"/>
      <c r="J9" s="457"/>
      <c r="K9" s="457"/>
      <c r="L9" s="457"/>
      <c r="M9" s="457"/>
      <c r="N9" s="457"/>
      <c r="O9" s="457"/>
      <c r="P9" s="457"/>
      <c r="Q9" s="457"/>
      <c r="R9" s="457"/>
      <c r="S9" s="457"/>
      <c r="T9" s="457"/>
      <c r="U9" s="457"/>
      <c r="V9" s="457"/>
      <c r="W9" s="457"/>
      <c r="X9" s="457"/>
      <c r="Y9" s="457"/>
    </row>
    <row r="10" spans="1:26" s="454" customFormat="1" ht="212.25" customHeight="1">
      <c r="B10" s="1366" t="s">
        <v>930</v>
      </c>
      <c r="C10" s="1367"/>
      <c r="D10" s="1367"/>
      <c r="E10" s="1367"/>
      <c r="F10" s="1367"/>
      <c r="G10" s="1367"/>
      <c r="H10" s="1367"/>
      <c r="I10" s="1367"/>
      <c r="J10" s="1367"/>
      <c r="K10" s="1367"/>
      <c r="L10" s="1367"/>
      <c r="M10" s="1367"/>
      <c r="N10" s="1367"/>
      <c r="O10" s="1367"/>
      <c r="P10" s="1367"/>
      <c r="Q10" s="1367"/>
      <c r="R10" s="1367"/>
      <c r="S10" s="1367"/>
      <c r="T10" s="1367"/>
      <c r="U10" s="1367"/>
      <c r="V10" s="1367"/>
      <c r="W10" s="1367"/>
      <c r="X10" s="1367"/>
      <c r="Y10" s="1367"/>
    </row>
    <row r="11" spans="1:26" ht="8.25" customHeight="1">
      <c r="C11" s="458"/>
      <c r="D11" s="458"/>
      <c r="E11" s="458"/>
      <c r="F11" s="458"/>
      <c r="G11" s="458"/>
      <c r="H11" s="458"/>
      <c r="I11" s="458"/>
      <c r="J11" s="458"/>
      <c r="K11" s="458"/>
      <c r="L11" s="458"/>
      <c r="M11" s="458"/>
      <c r="N11" s="458"/>
      <c r="O11" s="458"/>
      <c r="P11" s="458"/>
      <c r="Q11" s="458"/>
      <c r="R11" s="458"/>
      <c r="S11" s="458"/>
      <c r="T11" s="458"/>
      <c r="U11" s="458"/>
      <c r="V11" s="458"/>
    </row>
    <row r="12" spans="1:26" ht="15" customHeight="1">
      <c r="C12" s="458"/>
      <c r="D12" s="458"/>
      <c r="E12" s="458"/>
      <c r="F12" s="458"/>
      <c r="G12" s="458"/>
      <c r="H12" s="458"/>
      <c r="I12" s="458"/>
      <c r="J12" s="458"/>
      <c r="K12" s="1218" t="s">
        <v>32</v>
      </c>
      <c r="L12" s="1218"/>
      <c r="M12" s="1218"/>
      <c r="N12" s="1218"/>
      <c r="O12" s="1218"/>
      <c r="P12" s="1260" t="str">
        <f>IF(Application!V152="","",Application!V152)</f>
        <v/>
      </c>
      <c r="Q12" s="1260"/>
      <c r="R12" s="1260"/>
      <c r="S12" s="24" t="s">
        <v>0</v>
      </c>
      <c r="T12" s="1260" t="str">
        <f>IF(Application!Z152="","",Application!Z152)</f>
        <v/>
      </c>
      <c r="U12" s="1260"/>
      <c r="V12" s="24" t="s">
        <v>1</v>
      </c>
      <c r="W12" s="1260" t="str">
        <f>IF(Application!AC152="","",Application!AC152)</f>
        <v/>
      </c>
      <c r="X12" s="1260"/>
      <c r="Y12" s="24" t="s">
        <v>2</v>
      </c>
    </row>
    <row r="13" spans="1:26" s="459" customFormat="1" ht="15" customHeight="1">
      <c r="K13" s="1365" t="s">
        <v>179</v>
      </c>
      <c r="L13" s="1365"/>
      <c r="M13" s="1365"/>
      <c r="N13" s="1365"/>
      <c r="O13" s="1365"/>
      <c r="P13" s="461"/>
      <c r="Q13" s="461"/>
      <c r="R13" s="461"/>
      <c r="S13" s="460" t="s">
        <v>180</v>
      </c>
      <c r="T13" s="461"/>
      <c r="U13" s="461"/>
      <c r="V13" s="460" t="s">
        <v>181</v>
      </c>
      <c r="W13" s="461"/>
      <c r="X13" s="461"/>
      <c r="Y13" s="460" t="s">
        <v>179</v>
      </c>
    </row>
    <row r="14" spans="1:26" ht="8.25" customHeight="1">
      <c r="C14" s="458"/>
      <c r="D14" s="458"/>
      <c r="E14" s="458"/>
      <c r="F14" s="458"/>
      <c r="G14" s="458"/>
      <c r="H14" s="458"/>
      <c r="I14" s="458"/>
      <c r="J14" s="458"/>
      <c r="K14" s="458"/>
      <c r="L14" s="458"/>
      <c r="M14" s="458"/>
      <c r="N14" s="458"/>
      <c r="O14" s="458"/>
      <c r="P14" s="458"/>
      <c r="Q14" s="458"/>
      <c r="R14" s="458"/>
      <c r="S14" s="458"/>
      <c r="T14" s="458"/>
      <c r="U14" s="458"/>
      <c r="V14" s="458"/>
    </row>
    <row r="15" spans="1:26" ht="15" customHeight="1">
      <c r="B15" s="1361" t="s">
        <v>931</v>
      </c>
      <c r="C15" s="1361"/>
      <c r="D15" s="1361"/>
      <c r="E15" s="1361"/>
      <c r="F15" s="1233"/>
      <c r="G15" s="1233"/>
      <c r="H15" s="1233"/>
      <c r="I15" s="1233"/>
      <c r="J15" s="462"/>
      <c r="K15" s="1362" t="str">
        <f>IF('★Resume-1★'!P7="","",YEAR('★Resume-1★'!P7))</f>
        <v/>
      </c>
      <c r="L15" s="1362"/>
      <c r="M15" s="26" t="s">
        <v>0</v>
      </c>
      <c r="N15" s="440" t="str">
        <f>IF('★Resume-1★'!P7="","",MONTH('★Resume-1★'!P7))</f>
        <v/>
      </c>
      <c r="O15" s="26" t="s">
        <v>1</v>
      </c>
      <c r="P15" s="440" t="str">
        <f>IF('★Resume-1★'!P7="","",DAY('★Resume-1★'!P7))</f>
        <v/>
      </c>
      <c r="Q15" s="1363" t="s">
        <v>35</v>
      </c>
      <c r="R15" s="1363"/>
      <c r="S15" s="12" t="str">
        <f>Application!V31</f>
        <v>□</v>
      </c>
      <c r="T15" s="12" t="s">
        <v>3</v>
      </c>
      <c r="U15" s="12"/>
      <c r="V15" s="66" t="str">
        <f>Application!X31</f>
        <v>□</v>
      </c>
      <c r="W15" s="12" t="s">
        <v>4</v>
      </c>
      <c r="X15" s="463" t="s">
        <v>58</v>
      </c>
    </row>
    <row r="16" spans="1:26" s="459" customFormat="1" ht="15" customHeight="1">
      <c r="B16" s="464" t="s">
        <v>199</v>
      </c>
      <c r="C16" s="461"/>
      <c r="D16" s="461"/>
      <c r="E16" s="461"/>
      <c r="F16" s="461"/>
      <c r="G16" s="465"/>
      <c r="H16" s="465"/>
      <c r="I16" s="465"/>
      <c r="J16" s="465"/>
      <c r="K16" s="465"/>
      <c r="L16" s="1356" t="s">
        <v>5</v>
      </c>
      <c r="M16" s="1356"/>
      <c r="N16" s="1356" t="s">
        <v>36</v>
      </c>
      <c r="O16" s="1356"/>
      <c r="P16" s="1356" t="s">
        <v>6</v>
      </c>
      <c r="Q16" s="1356"/>
      <c r="R16" s="466"/>
      <c r="S16" s="467"/>
      <c r="T16" s="468" t="s">
        <v>7</v>
      </c>
      <c r="U16" s="465"/>
      <c r="V16" s="469"/>
      <c r="W16" s="468" t="s">
        <v>8</v>
      </c>
      <c r="X16" s="467"/>
    </row>
    <row r="17" spans="2:25" ht="3" customHeight="1">
      <c r="B17" s="54"/>
      <c r="C17" s="56"/>
      <c r="D17" s="56"/>
      <c r="E17" s="56"/>
      <c r="F17" s="56"/>
      <c r="G17" s="5"/>
      <c r="H17" s="5"/>
      <c r="I17" s="5"/>
      <c r="J17" s="5"/>
      <c r="K17" s="5"/>
      <c r="L17" s="25"/>
      <c r="M17" s="25"/>
      <c r="N17" s="25"/>
      <c r="O17" s="25"/>
      <c r="P17" s="25"/>
      <c r="Q17" s="25"/>
      <c r="R17" s="25"/>
      <c r="S17" s="21"/>
      <c r="T17" s="23"/>
      <c r="U17" s="5"/>
      <c r="V17" s="10"/>
      <c r="W17" s="23"/>
      <c r="X17" s="21"/>
    </row>
    <row r="18" spans="2:25" ht="25.15" customHeight="1">
      <c r="B18" s="1357" t="s">
        <v>932</v>
      </c>
      <c r="C18" s="1358"/>
      <c r="D18" s="1358"/>
      <c r="E18" s="1359" t="str">
        <f>IF(Application!E42="","",Application!E42)</f>
        <v/>
      </c>
      <c r="F18" s="1359"/>
      <c r="G18" s="1359"/>
      <c r="H18" s="1359"/>
      <c r="I18" s="1359"/>
      <c r="J18" s="1359"/>
      <c r="K18" s="1359"/>
      <c r="L18" s="1359"/>
      <c r="M18" s="1359"/>
      <c r="N18" s="1359"/>
      <c r="O18" s="1359"/>
      <c r="P18" s="1359"/>
      <c r="Q18" s="1359"/>
      <c r="R18" s="1360" t="s">
        <v>933</v>
      </c>
      <c r="S18" s="1360"/>
      <c r="T18" s="1354" t="str">
        <f>IF(Application!D35="","",Application!D35)</f>
        <v/>
      </c>
      <c r="U18" s="1354"/>
      <c r="V18" s="1354"/>
      <c r="W18" s="1354"/>
      <c r="X18" s="1354"/>
      <c r="Y18" s="1354"/>
    </row>
    <row r="19" spans="2:25" ht="12" customHeight="1">
      <c r="C19" s="458"/>
      <c r="D19" s="458"/>
      <c r="E19" s="458"/>
      <c r="F19" s="458"/>
      <c r="G19" s="458"/>
      <c r="H19" s="458"/>
      <c r="I19" s="458"/>
      <c r="J19" s="458"/>
      <c r="K19" s="458"/>
      <c r="L19" s="458"/>
      <c r="M19" s="458"/>
      <c r="N19" s="458"/>
      <c r="O19" s="458"/>
      <c r="P19" s="458"/>
      <c r="Q19" s="458"/>
      <c r="R19" s="458"/>
      <c r="S19" s="458"/>
      <c r="T19" s="458"/>
      <c r="U19" s="458"/>
      <c r="V19" s="458"/>
    </row>
    <row r="20" spans="2:25" ht="15" customHeight="1">
      <c r="B20" s="1361" t="s">
        <v>934</v>
      </c>
      <c r="C20" s="1361"/>
      <c r="D20" s="1361"/>
      <c r="E20" s="1361"/>
      <c r="F20" s="1233"/>
      <c r="G20" s="1233"/>
      <c r="H20" s="1233"/>
      <c r="I20" s="1233"/>
      <c r="J20" s="462"/>
      <c r="K20" s="1362" t="str">
        <f>IF(Application!S117="","",Application!S117)</f>
        <v/>
      </c>
      <c r="L20" s="1362"/>
      <c r="M20" s="26" t="s">
        <v>0</v>
      </c>
      <c r="N20" s="440" t="str">
        <f>IF(Application!V117="","",Application!V117)</f>
        <v/>
      </c>
      <c r="O20" s="26" t="s">
        <v>1</v>
      </c>
      <c r="P20" s="440" t="str">
        <f>IF(Application!X117="","",Application!X117)</f>
        <v/>
      </c>
      <c r="Q20" s="1363" t="s">
        <v>935</v>
      </c>
      <c r="R20" s="1363"/>
      <c r="S20" s="12" t="s">
        <v>936</v>
      </c>
      <c r="T20" s="12"/>
      <c r="U20" s="12"/>
      <c r="V20" s="66"/>
      <c r="W20" s="1364" t="str">
        <f>IF(Application!M117="","",Application!M117)</f>
        <v/>
      </c>
      <c r="X20" s="1364"/>
      <c r="Y20" s="1364"/>
    </row>
    <row r="21" spans="2:25" s="459" customFormat="1" ht="15" customHeight="1">
      <c r="B21" s="464" t="s">
        <v>198</v>
      </c>
      <c r="C21" s="461"/>
      <c r="D21" s="461"/>
      <c r="E21" s="461"/>
      <c r="F21" s="461"/>
      <c r="G21" s="465"/>
      <c r="H21" s="465"/>
      <c r="I21" s="465"/>
      <c r="J21" s="465"/>
      <c r="K21" s="465"/>
      <c r="L21" s="1356" t="s">
        <v>5</v>
      </c>
      <c r="M21" s="1356"/>
      <c r="N21" s="1356" t="s">
        <v>36</v>
      </c>
      <c r="O21" s="1356"/>
      <c r="P21" s="1356" t="s">
        <v>6</v>
      </c>
      <c r="Q21" s="1356"/>
      <c r="R21" s="466"/>
      <c r="S21" s="467" t="s">
        <v>937</v>
      </c>
      <c r="T21" s="468"/>
      <c r="U21" s="465"/>
      <c r="V21" s="469"/>
      <c r="W21" s="468"/>
      <c r="X21" s="467"/>
    </row>
    <row r="22" spans="2:25" ht="3" customHeight="1">
      <c r="B22" s="54"/>
      <c r="C22" s="56"/>
      <c r="D22" s="56"/>
      <c r="E22" s="56"/>
      <c r="F22" s="56"/>
      <c r="G22" s="5"/>
      <c r="H22" s="5"/>
      <c r="I22" s="5"/>
      <c r="J22" s="5"/>
      <c r="K22" s="5"/>
      <c r="L22" s="25"/>
      <c r="M22" s="25"/>
      <c r="N22" s="25"/>
      <c r="O22" s="25"/>
      <c r="P22" s="25"/>
      <c r="Q22" s="25"/>
      <c r="R22" s="25"/>
      <c r="S22" s="21"/>
      <c r="T22" s="23"/>
      <c r="U22" s="5"/>
      <c r="V22" s="10"/>
      <c r="W22" s="23"/>
      <c r="X22" s="21"/>
    </row>
    <row r="23" spans="2:25" ht="25.15" customHeight="1">
      <c r="B23" s="1357" t="s">
        <v>932</v>
      </c>
      <c r="C23" s="1358"/>
      <c r="D23" s="1358"/>
      <c r="E23" s="1359" t="str">
        <f>IF(Application!C119="","",Application!C119)</f>
        <v/>
      </c>
      <c r="F23" s="1359"/>
      <c r="G23" s="1359"/>
      <c r="H23" s="1359"/>
      <c r="I23" s="1359"/>
      <c r="J23" s="1359"/>
      <c r="K23" s="1359"/>
      <c r="L23" s="1359"/>
      <c r="M23" s="1359"/>
      <c r="N23" s="1359"/>
      <c r="O23" s="1359"/>
      <c r="P23" s="1359"/>
      <c r="Q23" s="1359"/>
      <c r="R23" s="1360" t="s">
        <v>933</v>
      </c>
      <c r="S23" s="1360"/>
      <c r="T23" s="1354" t="str">
        <f>IF(Application!AB117="","",Application!AB117)</f>
        <v/>
      </c>
      <c r="U23" s="1354"/>
      <c r="V23" s="1354"/>
      <c r="W23" s="1354"/>
      <c r="X23" s="1354"/>
      <c r="Y23" s="1354"/>
    </row>
    <row r="24" spans="2:25" ht="15" customHeight="1">
      <c r="C24" s="458"/>
      <c r="D24" s="458"/>
      <c r="E24" s="458"/>
      <c r="F24" s="458"/>
      <c r="G24" s="458"/>
      <c r="H24" s="458"/>
      <c r="I24" s="458"/>
      <c r="J24" s="458"/>
      <c r="K24" s="458"/>
      <c r="L24" s="458"/>
      <c r="M24" s="458"/>
      <c r="N24" s="458"/>
      <c r="O24" s="458"/>
      <c r="P24" s="458"/>
      <c r="Q24" s="458"/>
      <c r="R24" s="458"/>
      <c r="S24" s="458"/>
      <c r="T24" s="458"/>
      <c r="U24" s="458"/>
      <c r="V24" s="458"/>
    </row>
    <row r="25" spans="2:25" ht="15" customHeight="1">
      <c r="C25" s="445"/>
      <c r="D25" s="445"/>
      <c r="E25" s="445"/>
      <c r="F25" s="445"/>
      <c r="G25" s="445"/>
      <c r="H25" s="445"/>
      <c r="I25" s="445"/>
      <c r="J25" s="445"/>
      <c r="K25" s="445"/>
      <c r="L25" s="445"/>
      <c r="M25" s="445"/>
      <c r="N25" s="445"/>
      <c r="O25" s="445"/>
      <c r="P25" s="445"/>
      <c r="Q25" s="445"/>
      <c r="R25" s="445"/>
      <c r="S25" s="445"/>
      <c r="T25" s="445"/>
      <c r="U25" s="445"/>
      <c r="V25" s="445"/>
    </row>
    <row r="26" spans="2:25" ht="15" customHeight="1">
      <c r="C26" s="445"/>
      <c r="D26" s="445"/>
      <c r="E26" s="445"/>
      <c r="F26" s="445"/>
      <c r="G26" s="445"/>
      <c r="H26" s="445"/>
      <c r="I26" s="445"/>
      <c r="J26" s="445"/>
      <c r="K26" s="445"/>
      <c r="L26" s="445"/>
      <c r="M26" s="445"/>
      <c r="N26" s="445"/>
      <c r="O26" s="445"/>
      <c r="P26" s="445"/>
      <c r="Q26" s="445"/>
      <c r="R26" s="445"/>
      <c r="S26" s="445"/>
      <c r="T26" s="445"/>
      <c r="U26" s="445"/>
      <c r="V26" s="445"/>
    </row>
    <row r="27" spans="2:25" ht="15" customHeight="1">
      <c r="C27" s="445"/>
      <c r="D27" s="445"/>
      <c r="E27" s="445"/>
      <c r="F27" s="445"/>
      <c r="G27" s="445"/>
      <c r="H27" s="445"/>
      <c r="I27" s="445"/>
      <c r="J27" s="445"/>
      <c r="K27" s="445"/>
      <c r="L27" s="445"/>
      <c r="M27" s="445"/>
      <c r="N27" s="445"/>
      <c r="O27" s="445"/>
      <c r="P27" s="445"/>
      <c r="Q27" s="445"/>
      <c r="R27" s="445"/>
      <c r="S27" s="445"/>
      <c r="T27" s="445"/>
      <c r="U27" s="445"/>
      <c r="V27" s="445"/>
    </row>
    <row r="28" spans="2:25" ht="15" customHeight="1">
      <c r="C28" s="445"/>
      <c r="D28" s="445"/>
      <c r="E28" s="445"/>
      <c r="F28" s="445"/>
      <c r="G28" s="445"/>
      <c r="H28" s="445"/>
      <c r="I28" s="445"/>
      <c r="J28" s="445"/>
      <c r="K28" s="445"/>
      <c r="L28" s="445"/>
      <c r="M28" s="445"/>
      <c r="N28" s="445"/>
      <c r="O28" s="445"/>
      <c r="P28" s="445"/>
      <c r="Q28" s="445"/>
      <c r="R28" s="445"/>
      <c r="S28" s="445"/>
      <c r="T28" s="445"/>
      <c r="U28" s="445"/>
      <c r="V28" s="445"/>
    </row>
    <row r="29" spans="2:25" ht="15" customHeight="1">
      <c r="C29" s="445"/>
      <c r="D29" s="445"/>
      <c r="E29" s="445"/>
      <c r="F29" s="445"/>
      <c r="G29" s="445"/>
      <c r="H29" s="445"/>
      <c r="I29" s="445"/>
      <c r="J29" s="445"/>
      <c r="K29" s="445"/>
      <c r="L29" s="445"/>
      <c r="M29" s="445"/>
      <c r="N29" s="445"/>
      <c r="O29" s="445"/>
      <c r="P29" s="445"/>
      <c r="Q29" s="445"/>
      <c r="R29" s="445"/>
      <c r="S29" s="445"/>
      <c r="T29" s="445"/>
      <c r="U29" s="445"/>
      <c r="V29" s="445"/>
    </row>
    <row r="30" spans="2:25" ht="15" customHeight="1">
      <c r="C30" s="445"/>
      <c r="D30" s="445"/>
      <c r="E30" s="445"/>
      <c r="F30" s="445"/>
      <c r="G30" s="445"/>
      <c r="H30" s="445"/>
      <c r="I30" s="445"/>
      <c r="J30" s="445"/>
      <c r="K30" s="445"/>
      <c r="L30" s="445"/>
      <c r="M30" s="445"/>
      <c r="N30" s="445"/>
      <c r="O30" s="445"/>
      <c r="P30" s="445"/>
      <c r="Q30" s="445"/>
      <c r="R30" s="445"/>
      <c r="S30" s="445"/>
      <c r="T30" s="445"/>
      <c r="U30" s="445"/>
      <c r="V30" s="445"/>
    </row>
    <row r="31" spans="2:25" ht="15" customHeight="1">
      <c r="C31" s="445"/>
      <c r="D31" s="445"/>
      <c r="E31" s="445"/>
      <c r="F31" s="445"/>
      <c r="G31" s="445"/>
      <c r="H31" s="445"/>
      <c r="I31" s="445"/>
      <c r="J31" s="445"/>
      <c r="K31" s="445"/>
      <c r="L31" s="445"/>
      <c r="M31" s="445"/>
      <c r="N31" s="445"/>
      <c r="O31" s="445"/>
      <c r="P31" s="445"/>
      <c r="Q31" s="445"/>
      <c r="R31" s="445"/>
      <c r="S31" s="445"/>
      <c r="T31" s="445"/>
      <c r="U31" s="445"/>
      <c r="V31" s="445"/>
    </row>
    <row r="32" spans="2:25" ht="15" customHeight="1">
      <c r="C32" s="445"/>
      <c r="D32" s="445"/>
      <c r="E32" s="445"/>
      <c r="F32" s="445"/>
      <c r="G32" s="445"/>
      <c r="H32" s="445"/>
      <c r="I32" s="445"/>
      <c r="J32" s="445"/>
      <c r="K32" s="445"/>
      <c r="L32" s="445"/>
      <c r="M32" s="445"/>
      <c r="N32" s="445"/>
      <c r="O32" s="445"/>
      <c r="P32" s="445"/>
      <c r="Q32" s="445"/>
      <c r="R32" s="445"/>
      <c r="S32" s="445"/>
      <c r="T32" s="445"/>
      <c r="U32" s="445"/>
      <c r="V32" s="445"/>
    </row>
    <row r="33" spans="3:22" ht="15" customHeight="1">
      <c r="C33" s="445"/>
      <c r="D33" s="445"/>
      <c r="E33" s="445"/>
      <c r="F33" s="445"/>
      <c r="G33" s="445"/>
      <c r="H33" s="445"/>
      <c r="I33" s="445"/>
      <c r="J33" s="445"/>
      <c r="K33" s="445"/>
      <c r="L33" s="445"/>
      <c r="M33" s="445"/>
      <c r="N33" s="445"/>
      <c r="O33" s="445"/>
      <c r="P33" s="445"/>
      <c r="Q33" s="445"/>
      <c r="R33" s="445"/>
      <c r="S33" s="445"/>
      <c r="T33" s="445"/>
      <c r="U33" s="445"/>
      <c r="V33" s="445"/>
    </row>
    <row r="34" spans="3:22" ht="15" customHeight="1">
      <c r="C34" s="445"/>
      <c r="D34" s="445"/>
      <c r="E34" s="445"/>
      <c r="F34" s="445"/>
      <c r="G34" s="445"/>
      <c r="H34" s="445"/>
      <c r="I34" s="445"/>
      <c r="J34" s="445"/>
      <c r="K34" s="445"/>
      <c r="L34" s="445"/>
      <c r="M34" s="445"/>
      <c r="N34" s="445"/>
      <c r="O34" s="445"/>
      <c r="P34" s="445"/>
      <c r="Q34" s="445"/>
      <c r="R34" s="445"/>
      <c r="S34" s="445"/>
      <c r="T34" s="445"/>
      <c r="U34" s="445"/>
      <c r="V34" s="445"/>
    </row>
    <row r="35" spans="3:22" ht="15" customHeight="1">
      <c r="C35" s="445"/>
      <c r="D35" s="445"/>
      <c r="E35" s="445"/>
      <c r="F35" s="445"/>
      <c r="G35" s="445"/>
      <c r="H35" s="445"/>
      <c r="I35" s="445"/>
      <c r="J35" s="445"/>
      <c r="K35" s="445"/>
      <c r="L35" s="445"/>
      <c r="M35" s="445"/>
      <c r="N35" s="445"/>
      <c r="O35" s="445"/>
      <c r="P35" s="445"/>
      <c r="Q35" s="445"/>
      <c r="R35" s="445"/>
      <c r="S35" s="445"/>
      <c r="T35" s="445"/>
      <c r="U35" s="445"/>
      <c r="V35" s="445"/>
    </row>
    <row r="36" spans="3:22" ht="15" customHeight="1">
      <c r="C36" s="445"/>
      <c r="D36" s="445"/>
      <c r="E36" s="445"/>
      <c r="F36" s="445"/>
      <c r="G36" s="445"/>
      <c r="H36" s="445"/>
      <c r="I36" s="445"/>
      <c r="J36" s="445"/>
      <c r="K36" s="445"/>
      <c r="L36" s="445"/>
      <c r="M36" s="445"/>
      <c r="N36" s="445"/>
      <c r="O36" s="445"/>
      <c r="P36" s="445"/>
      <c r="Q36" s="445"/>
      <c r="R36" s="445"/>
      <c r="S36" s="445"/>
      <c r="T36" s="445"/>
      <c r="U36" s="445"/>
      <c r="V36" s="445"/>
    </row>
    <row r="37" spans="3:22" ht="15" customHeight="1">
      <c r="C37" s="445"/>
      <c r="D37" s="445"/>
      <c r="E37" s="445"/>
      <c r="F37" s="445"/>
      <c r="G37" s="445"/>
      <c r="H37" s="445"/>
      <c r="I37" s="445"/>
      <c r="J37" s="445"/>
      <c r="K37" s="445"/>
      <c r="L37" s="445"/>
      <c r="M37" s="445"/>
      <c r="N37" s="445"/>
      <c r="O37" s="445"/>
      <c r="P37" s="445"/>
      <c r="Q37" s="445"/>
      <c r="R37" s="445"/>
      <c r="S37" s="445"/>
      <c r="T37" s="445"/>
      <c r="U37" s="445"/>
      <c r="V37" s="445"/>
    </row>
    <row r="38" spans="3:22" ht="15" customHeight="1">
      <c r="C38" s="445"/>
      <c r="D38" s="445"/>
      <c r="E38" s="445"/>
      <c r="F38" s="445"/>
      <c r="G38" s="445"/>
      <c r="H38" s="445"/>
      <c r="I38" s="445"/>
      <c r="J38" s="445"/>
      <c r="K38" s="445"/>
      <c r="L38" s="445"/>
      <c r="M38" s="445"/>
      <c r="N38" s="445"/>
      <c r="O38" s="445"/>
      <c r="P38" s="445"/>
      <c r="Q38" s="445"/>
      <c r="R38" s="445"/>
      <c r="S38" s="445"/>
      <c r="T38" s="445"/>
      <c r="U38" s="445"/>
      <c r="V38" s="445"/>
    </row>
    <row r="39" spans="3:22" ht="15" customHeight="1">
      <c r="C39" s="445"/>
      <c r="D39" s="445"/>
      <c r="E39" s="445"/>
      <c r="F39" s="445"/>
      <c r="G39" s="445"/>
      <c r="H39" s="445"/>
      <c r="I39" s="445"/>
      <c r="J39" s="445"/>
      <c r="K39" s="445"/>
      <c r="L39" s="445"/>
      <c r="M39" s="445"/>
      <c r="N39" s="445"/>
      <c r="O39" s="445"/>
      <c r="P39" s="445"/>
      <c r="Q39" s="445"/>
      <c r="R39" s="445"/>
      <c r="S39" s="445"/>
      <c r="T39" s="445"/>
      <c r="U39" s="445"/>
      <c r="V39" s="445"/>
    </row>
    <row r="40" spans="3:22" ht="15" customHeight="1">
      <c r="C40" s="445"/>
      <c r="D40" s="445"/>
      <c r="E40" s="445"/>
      <c r="F40" s="445"/>
      <c r="G40" s="445"/>
      <c r="H40" s="445"/>
      <c r="I40" s="445"/>
      <c r="J40" s="445"/>
      <c r="K40" s="445"/>
      <c r="L40" s="445"/>
      <c r="M40" s="445"/>
      <c r="N40" s="445"/>
      <c r="O40" s="445"/>
      <c r="P40" s="445"/>
      <c r="Q40" s="445"/>
      <c r="R40" s="445"/>
      <c r="S40" s="445"/>
      <c r="T40" s="445"/>
      <c r="U40" s="445"/>
      <c r="V40" s="445"/>
    </row>
    <row r="41" spans="3:22" ht="15" customHeight="1">
      <c r="C41" s="445"/>
      <c r="D41" s="445"/>
      <c r="E41" s="445"/>
      <c r="F41" s="445"/>
      <c r="G41" s="445"/>
      <c r="H41" s="445"/>
      <c r="I41" s="445"/>
      <c r="J41" s="445"/>
      <c r="K41" s="445"/>
      <c r="L41" s="445"/>
      <c r="M41" s="445"/>
      <c r="N41" s="445"/>
      <c r="O41" s="445"/>
      <c r="P41" s="445"/>
      <c r="Q41" s="445"/>
      <c r="R41" s="445"/>
      <c r="S41" s="445"/>
      <c r="T41" s="445"/>
      <c r="U41" s="445"/>
      <c r="V41" s="445"/>
    </row>
    <row r="42" spans="3:22" ht="15" customHeight="1">
      <c r="C42" s="445"/>
      <c r="D42" s="445"/>
      <c r="E42" s="445"/>
      <c r="F42" s="445"/>
      <c r="G42" s="445"/>
      <c r="H42" s="445"/>
      <c r="I42" s="445"/>
      <c r="J42" s="445"/>
      <c r="K42" s="445"/>
      <c r="L42" s="445"/>
      <c r="M42" s="445"/>
      <c r="N42" s="445"/>
      <c r="O42" s="445"/>
      <c r="P42" s="445"/>
      <c r="Q42" s="445"/>
      <c r="R42" s="445"/>
      <c r="S42" s="445"/>
      <c r="T42" s="445"/>
      <c r="U42" s="445"/>
      <c r="V42" s="445"/>
    </row>
    <row r="43" spans="3:22" ht="15" customHeight="1">
      <c r="C43" s="445"/>
      <c r="D43" s="445"/>
      <c r="E43" s="445"/>
      <c r="F43" s="445"/>
      <c r="G43" s="445"/>
      <c r="H43" s="445"/>
      <c r="I43" s="445"/>
      <c r="J43" s="445"/>
      <c r="K43" s="445"/>
      <c r="L43" s="445"/>
      <c r="M43" s="445"/>
      <c r="N43" s="445"/>
      <c r="O43" s="445"/>
      <c r="P43" s="445"/>
      <c r="Q43" s="445"/>
      <c r="R43" s="445"/>
      <c r="S43" s="445"/>
      <c r="T43" s="445"/>
      <c r="U43" s="445"/>
      <c r="V43" s="445"/>
    </row>
    <row r="44" spans="3:22" ht="15" customHeight="1">
      <c r="C44" s="445"/>
      <c r="D44" s="445"/>
      <c r="E44" s="445"/>
      <c r="F44" s="445"/>
      <c r="G44" s="445"/>
      <c r="H44" s="445"/>
      <c r="I44" s="445"/>
      <c r="J44" s="445"/>
      <c r="K44" s="445"/>
      <c r="L44" s="445"/>
      <c r="M44" s="445"/>
      <c r="N44" s="445"/>
      <c r="O44" s="445"/>
      <c r="P44" s="445"/>
      <c r="Q44" s="445"/>
      <c r="R44" s="445"/>
      <c r="S44" s="445"/>
      <c r="T44" s="445"/>
      <c r="U44" s="445"/>
      <c r="V44" s="445"/>
    </row>
    <row r="45" spans="3:22" ht="15" customHeight="1">
      <c r="C45" s="445"/>
      <c r="D45" s="445"/>
      <c r="E45" s="445"/>
      <c r="F45" s="445"/>
      <c r="G45" s="445"/>
      <c r="H45" s="445"/>
      <c r="I45" s="445"/>
      <c r="J45" s="445"/>
      <c r="K45" s="445"/>
      <c r="L45" s="445"/>
      <c r="M45" s="445"/>
      <c r="N45" s="445"/>
      <c r="O45" s="445"/>
      <c r="P45" s="445"/>
      <c r="Q45" s="445"/>
      <c r="R45" s="445"/>
      <c r="S45" s="445"/>
      <c r="T45" s="445"/>
      <c r="U45" s="445"/>
      <c r="V45" s="445"/>
    </row>
    <row r="46" spans="3:22" ht="15" customHeight="1">
      <c r="C46" s="445"/>
      <c r="D46" s="445"/>
      <c r="E46" s="445"/>
      <c r="F46" s="445"/>
      <c r="G46" s="445"/>
      <c r="H46" s="445"/>
      <c r="I46" s="445"/>
      <c r="J46" s="445"/>
      <c r="K46" s="445"/>
      <c r="L46" s="445"/>
      <c r="M46" s="445"/>
      <c r="N46" s="445"/>
      <c r="O46" s="445"/>
      <c r="P46" s="445"/>
      <c r="Q46" s="445"/>
      <c r="R46" s="445"/>
      <c r="S46" s="445"/>
      <c r="T46" s="445"/>
      <c r="U46" s="445"/>
      <c r="V46" s="445"/>
    </row>
    <row r="47" spans="3:22" ht="15" customHeight="1">
      <c r="C47" s="445"/>
      <c r="D47" s="445"/>
      <c r="E47" s="445"/>
      <c r="F47" s="445"/>
      <c r="G47" s="445"/>
      <c r="H47" s="445"/>
      <c r="I47" s="445"/>
      <c r="J47" s="445"/>
      <c r="K47" s="445"/>
      <c r="L47" s="445"/>
      <c r="M47" s="445"/>
      <c r="N47" s="445"/>
      <c r="O47" s="445"/>
      <c r="P47" s="445"/>
      <c r="Q47" s="445"/>
      <c r="R47" s="445"/>
      <c r="S47" s="445"/>
      <c r="T47" s="445"/>
      <c r="U47" s="445"/>
      <c r="V47" s="445"/>
    </row>
    <row r="48" spans="3:22"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row r="51" spans="3:22" ht="15" customHeight="1">
      <c r="C51" s="445"/>
      <c r="D51" s="445"/>
      <c r="E51" s="445"/>
      <c r="F51" s="445"/>
      <c r="G51" s="445"/>
      <c r="H51" s="445"/>
      <c r="I51" s="445"/>
      <c r="J51" s="445"/>
      <c r="K51" s="445"/>
      <c r="L51" s="445"/>
      <c r="M51" s="445"/>
      <c r="N51" s="445"/>
      <c r="O51" s="445"/>
      <c r="P51" s="445"/>
      <c r="Q51" s="445"/>
      <c r="R51" s="445"/>
      <c r="S51" s="445"/>
      <c r="T51" s="445"/>
      <c r="U51" s="445"/>
      <c r="V51" s="445"/>
    </row>
  </sheetData>
  <sheetProtection formatCells="0" selectLockedCells="1"/>
  <mergeCells count="40">
    <mergeCell ref="B10:Y10"/>
    <mergeCell ref="A1:Z1"/>
    <mergeCell ref="B5:C5"/>
    <mergeCell ref="D5:H5"/>
    <mergeCell ref="I5:L5"/>
    <mergeCell ref="M5:Q5"/>
    <mergeCell ref="B7:Y7"/>
    <mergeCell ref="B8:D8"/>
    <mergeCell ref="E8:I8"/>
    <mergeCell ref="J8:M8"/>
    <mergeCell ref="N8:R8"/>
    <mergeCell ref="T12:U12"/>
    <mergeCell ref="W12:X12"/>
    <mergeCell ref="K13:O13"/>
    <mergeCell ref="B15:E15"/>
    <mergeCell ref="F15:I15"/>
    <mergeCell ref="K15:L15"/>
    <mergeCell ref="Q15:R15"/>
    <mergeCell ref="P16:Q16"/>
    <mergeCell ref="B18:D18"/>
    <mergeCell ref="E18:Q18"/>
    <mergeCell ref="R18:S18"/>
    <mergeCell ref="K12:O12"/>
    <mergeCell ref="P12:R12"/>
    <mergeCell ref="T23:Y23"/>
    <mergeCell ref="B2:I2"/>
    <mergeCell ref="L21:M21"/>
    <mergeCell ref="N21:O21"/>
    <mergeCell ref="P21:Q21"/>
    <mergeCell ref="B23:D23"/>
    <mergeCell ref="E23:Q23"/>
    <mergeCell ref="R23:S23"/>
    <mergeCell ref="T18:Y18"/>
    <mergeCell ref="B20:E20"/>
    <mergeCell ref="F20:I20"/>
    <mergeCell ref="K20:L20"/>
    <mergeCell ref="Q20:R20"/>
    <mergeCell ref="W20:Y20"/>
    <mergeCell ref="L16:M16"/>
    <mergeCell ref="N16:O16"/>
  </mergeCells>
  <phoneticPr fontId="190" type="noConversion"/>
  <printOptions horizontalCentered="1"/>
  <pageMargins left="0.19685039370078741" right="0.19685039370078741" top="0.19685039370078741" bottom="0.19685039370078741"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39605-9585-4F5D-A2E6-A6FA6007F12F}">
  <sheetPr>
    <tabColor rgb="FFFF0000"/>
    <pageSetUpPr fitToPage="1"/>
  </sheetPr>
  <dimension ref="A1:Z51"/>
  <sheetViews>
    <sheetView showGridLines="0" topLeftCell="A8" workbookViewId="0">
      <selection activeCell="O7" sqref="O7:Q7"/>
    </sheetView>
  </sheetViews>
  <sheetFormatPr defaultColWidth="3.625" defaultRowHeight="15" customHeight="1"/>
  <cols>
    <col min="1" max="16384" width="3.625" style="174"/>
  </cols>
  <sheetData>
    <row r="1" spans="1:26" ht="45" customHeight="1">
      <c r="A1" s="1381" t="s">
        <v>938</v>
      </c>
      <c r="B1" s="1369"/>
      <c r="C1" s="1369"/>
      <c r="D1" s="1369"/>
      <c r="E1" s="1369"/>
      <c r="F1" s="1369"/>
      <c r="G1" s="1369"/>
      <c r="H1" s="1369"/>
      <c r="I1" s="1369"/>
      <c r="J1" s="1369"/>
      <c r="K1" s="1369"/>
      <c r="L1" s="1369"/>
      <c r="M1" s="1369"/>
      <c r="N1" s="1369"/>
      <c r="O1" s="1369"/>
      <c r="P1" s="1369"/>
      <c r="Q1" s="1369"/>
      <c r="R1" s="1369"/>
      <c r="S1" s="1369"/>
      <c r="T1" s="1369"/>
      <c r="U1" s="1369"/>
      <c r="V1" s="1369"/>
      <c r="W1" s="1369"/>
      <c r="X1" s="1369"/>
      <c r="Y1" s="1369"/>
      <c r="Z1" s="1369"/>
    </row>
    <row r="2" spans="1:26" ht="35.1" customHeight="1">
      <c r="A2" s="442"/>
      <c r="B2" s="1355" t="str">
        <f>IF(Application!A7="","",Application!A7)</f>
        <v>東京日英学院</v>
      </c>
      <c r="C2" s="1355"/>
      <c r="D2" s="1355"/>
      <c r="E2" s="1355"/>
      <c r="F2" s="1355"/>
      <c r="G2" s="1355"/>
      <c r="H2" s="1355"/>
      <c r="I2" s="1355"/>
      <c r="J2" s="560" t="str">
        <f>IF(Application!J7="","",Application!J7)</f>
        <v>学校長殿</v>
      </c>
      <c r="K2" s="476"/>
      <c r="L2" s="476"/>
      <c r="M2" s="441"/>
      <c r="N2" s="441"/>
      <c r="O2" s="441"/>
      <c r="P2" s="441"/>
    </row>
    <row r="3" spans="1:26" ht="15" customHeight="1">
      <c r="A3" s="443"/>
      <c r="B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ht="20.100000000000001" customHeight="1">
      <c r="B5" s="1370" t="s">
        <v>925</v>
      </c>
      <c r="C5" s="1370"/>
      <c r="D5" s="1371" t="str">
        <f>IF(AND(Application!F29="",Application!M29=""),"",Application!F29&amp;" "&amp;Application!M29)</f>
        <v/>
      </c>
      <c r="E5" s="1371"/>
      <c r="F5" s="1371"/>
      <c r="G5" s="1371"/>
      <c r="H5" s="1371"/>
      <c r="I5" s="1363" t="s">
        <v>926</v>
      </c>
      <c r="J5" s="1363"/>
      <c r="K5" s="1363"/>
      <c r="L5" s="1363"/>
      <c r="M5" s="1372" t="str">
        <f>IF(Application!C117="","",Application!C117)</f>
        <v/>
      </c>
      <c r="N5" s="1372"/>
      <c r="O5" s="1372"/>
      <c r="P5" s="1372"/>
      <c r="Q5" s="1372"/>
      <c r="R5" s="12" t="s">
        <v>947</v>
      </c>
      <c r="S5" s="446"/>
      <c r="T5" s="446"/>
      <c r="U5" s="446"/>
      <c r="V5" s="446"/>
      <c r="W5" s="446"/>
      <c r="X5" s="446"/>
      <c r="Y5" s="446"/>
    </row>
    <row r="6" spans="1:26" ht="3" customHeight="1">
      <c r="B6" s="447"/>
      <c r="C6" s="447"/>
      <c r="D6" s="448"/>
      <c r="E6" s="448"/>
      <c r="F6" s="448"/>
      <c r="G6" s="448"/>
      <c r="H6" s="448"/>
      <c r="I6" s="449"/>
      <c r="J6" s="449"/>
      <c r="K6" s="449"/>
      <c r="L6" s="449"/>
      <c r="M6" s="449"/>
      <c r="N6" s="449"/>
      <c r="O6" s="449"/>
      <c r="P6" s="449"/>
      <c r="Q6" s="449"/>
      <c r="R6" s="449"/>
      <c r="S6" s="449"/>
      <c r="T6" s="449"/>
      <c r="U6" s="449"/>
      <c r="V6" s="449"/>
      <c r="W6" s="449"/>
      <c r="X6" s="449"/>
      <c r="Y6" s="449"/>
    </row>
    <row r="7" spans="1:26" ht="240" customHeight="1">
      <c r="B7" s="1373" t="s">
        <v>950</v>
      </c>
      <c r="C7" s="1374"/>
      <c r="D7" s="1374"/>
      <c r="E7" s="1374"/>
      <c r="F7" s="1374"/>
      <c r="G7" s="1374"/>
      <c r="H7" s="1374"/>
      <c r="I7" s="1374"/>
      <c r="J7" s="1374"/>
      <c r="K7" s="1374"/>
      <c r="L7" s="1374"/>
      <c r="M7" s="1374"/>
      <c r="N7" s="1374"/>
      <c r="O7" s="1374"/>
      <c r="P7" s="1374"/>
      <c r="Q7" s="1374"/>
      <c r="R7" s="1374"/>
      <c r="S7" s="1374"/>
      <c r="T7" s="1374"/>
      <c r="U7" s="1374"/>
      <c r="V7" s="1374"/>
      <c r="W7" s="1374"/>
      <c r="X7" s="1374"/>
      <c r="Y7" s="1374"/>
    </row>
    <row r="8" spans="1:26" s="470" customFormat="1" ht="20.100000000000001" customHeight="1">
      <c r="B8" s="1382" t="s">
        <v>939</v>
      </c>
      <c r="C8" s="1382"/>
      <c r="D8" s="1382"/>
      <c r="E8" s="1383" t="str">
        <f>IF(D5="","",D5)</f>
        <v/>
      </c>
      <c r="F8" s="1383"/>
      <c r="G8" s="1383"/>
      <c r="H8" s="1383"/>
      <c r="I8" s="1383"/>
      <c r="J8" s="1384" t="s">
        <v>940</v>
      </c>
      <c r="K8" s="1384"/>
      <c r="L8" s="1384"/>
      <c r="M8" s="1384"/>
      <c r="N8" s="1384"/>
      <c r="O8" s="1384"/>
      <c r="P8" s="1385" t="str">
        <f>IF(M5="","",M5)</f>
        <v/>
      </c>
      <c r="Q8" s="1385"/>
      <c r="R8" s="1385"/>
      <c r="S8" s="1385"/>
      <c r="T8" s="1385"/>
      <c r="U8" s="471" t="s">
        <v>941</v>
      </c>
      <c r="V8" s="471"/>
      <c r="W8" s="471"/>
      <c r="X8" s="471"/>
      <c r="Y8" s="471"/>
    </row>
    <row r="9" spans="1:26" s="454" customFormat="1" ht="3" customHeight="1">
      <c r="B9" s="472"/>
      <c r="C9" s="472"/>
      <c r="D9" s="473"/>
      <c r="E9" s="473"/>
      <c r="F9" s="473"/>
      <c r="G9" s="473"/>
      <c r="H9" s="473"/>
      <c r="I9" s="474"/>
      <c r="J9" s="474"/>
      <c r="K9" s="474"/>
      <c r="L9" s="474"/>
      <c r="M9" s="474"/>
      <c r="N9" s="474"/>
      <c r="O9" s="474"/>
      <c r="P9" s="474"/>
      <c r="Q9" s="474"/>
      <c r="R9" s="474"/>
      <c r="S9" s="474"/>
      <c r="T9" s="474"/>
      <c r="U9" s="474"/>
      <c r="V9" s="474"/>
      <c r="W9" s="474"/>
      <c r="X9" s="474"/>
      <c r="Y9" s="474"/>
    </row>
    <row r="10" spans="1:26" s="454" customFormat="1" ht="330" customHeight="1">
      <c r="B10" s="1379" t="s">
        <v>942</v>
      </c>
      <c r="C10" s="1380"/>
      <c r="D10" s="1380"/>
      <c r="E10" s="1380"/>
      <c r="F10" s="1380"/>
      <c r="G10" s="1380"/>
      <c r="H10" s="1380"/>
      <c r="I10" s="1380"/>
      <c r="J10" s="1380"/>
      <c r="K10" s="1380"/>
      <c r="L10" s="1380"/>
      <c r="M10" s="1380"/>
      <c r="N10" s="1380"/>
      <c r="O10" s="1380"/>
      <c r="P10" s="1380"/>
      <c r="Q10" s="1380"/>
      <c r="R10" s="1380"/>
      <c r="S10" s="1380"/>
      <c r="T10" s="1380"/>
      <c r="U10" s="1380"/>
      <c r="V10" s="1380"/>
      <c r="W10" s="1380"/>
      <c r="X10" s="1380"/>
      <c r="Y10" s="1380"/>
    </row>
    <row r="11" spans="1:26" ht="8.25" customHeight="1">
      <c r="C11" s="458"/>
      <c r="D11" s="458"/>
      <c r="E11" s="458"/>
      <c r="F11" s="458"/>
      <c r="G11" s="458"/>
      <c r="H11" s="458"/>
      <c r="I11" s="458"/>
      <c r="J11" s="458"/>
      <c r="K11" s="458"/>
      <c r="L11" s="458"/>
      <c r="M11" s="458"/>
      <c r="N11" s="458"/>
      <c r="O11" s="458"/>
      <c r="P11" s="458"/>
      <c r="Q11" s="458"/>
      <c r="R11" s="458"/>
      <c r="S11" s="458"/>
      <c r="T11" s="458"/>
      <c r="U11" s="458"/>
      <c r="V11" s="458"/>
    </row>
    <row r="12" spans="1:26" ht="15" customHeight="1">
      <c r="C12" s="458"/>
      <c r="D12" s="458"/>
      <c r="E12" s="458"/>
      <c r="F12" s="458"/>
      <c r="G12" s="458"/>
      <c r="H12" s="458"/>
      <c r="I12" s="458"/>
      <c r="J12" s="458"/>
      <c r="K12" s="1218" t="s">
        <v>32</v>
      </c>
      <c r="L12" s="1218"/>
      <c r="M12" s="1218"/>
      <c r="N12" s="1218"/>
      <c r="O12" s="1218"/>
      <c r="P12" s="1260" t="str">
        <f>IF(Application!V152="","",Application!V152)</f>
        <v/>
      </c>
      <c r="Q12" s="1260"/>
      <c r="R12" s="1260"/>
      <c r="S12" s="24" t="s">
        <v>0</v>
      </c>
      <c r="T12" s="1260" t="str">
        <f>IF(Application!Z152="","",Application!Z152)</f>
        <v/>
      </c>
      <c r="U12" s="1260"/>
      <c r="V12" s="24" t="s">
        <v>1</v>
      </c>
      <c r="W12" s="1260" t="str">
        <f>IF(Application!AC152="","",Application!AC152)</f>
        <v/>
      </c>
      <c r="X12" s="1260"/>
      <c r="Y12" s="24" t="s">
        <v>2</v>
      </c>
    </row>
    <row r="13" spans="1:26" s="459" customFormat="1" ht="15" customHeight="1">
      <c r="K13" s="1365" t="s">
        <v>179</v>
      </c>
      <c r="L13" s="1365"/>
      <c r="M13" s="1365"/>
      <c r="N13" s="1365"/>
      <c r="O13" s="1365"/>
      <c r="P13" s="461"/>
      <c r="Q13" s="461"/>
      <c r="R13" s="461"/>
      <c r="S13" s="460" t="s">
        <v>180</v>
      </c>
      <c r="T13" s="461"/>
      <c r="U13" s="461"/>
      <c r="V13" s="460" t="s">
        <v>181</v>
      </c>
      <c r="W13" s="461"/>
      <c r="X13" s="461"/>
      <c r="Y13" s="460" t="s">
        <v>179</v>
      </c>
    </row>
    <row r="14" spans="1:26" ht="8.25" customHeight="1">
      <c r="C14" s="458"/>
      <c r="D14" s="458"/>
      <c r="E14" s="458"/>
      <c r="F14" s="458"/>
      <c r="G14" s="458"/>
      <c r="H14" s="458"/>
      <c r="I14" s="458"/>
      <c r="J14" s="458"/>
      <c r="K14" s="458"/>
      <c r="L14" s="458"/>
      <c r="M14" s="458"/>
      <c r="N14" s="458"/>
      <c r="O14" s="458"/>
      <c r="P14" s="458"/>
      <c r="Q14" s="458"/>
      <c r="R14" s="458"/>
      <c r="S14" s="458"/>
      <c r="T14" s="458"/>
      <c r="U14" s="458"/>
      <c r="V14" s="458"/>
    </row>
    <row r="15" spans="1:26" ht="15" customHeight="1">
      <c r="B15" s="1361" t="s">
        <v>931</v>
      </c>
      <c r="C15" s="1361"/>
      <c r="D15" s="1361"/>
      <c r="E15" s="1361"/>
      <c r="F15" s="1233"/>
      <c r="G15" s="1233"/>
      <c r="H15" s="1233"/>
      <c r="I15" s="1233"/>
      <c r="J15" s="462"/>
      <c r="K15" s="1362" t="str">
        <f>IF('★Resume-1★'!P7="","",YEAR('★Resume-1★'!P7))</f>
        <v/>
      </c>
      <c r="L15" s="1362"/>
      <c r="M15" s="26" t="s">
        <v>0</v>
      </c>
      <c r="N15" s="440" t="str">
        <f>IF('★Resume-1★'!P7="","",MONTH('★Resume-1★'!P7))</f>
        <v/>
      </c>
      <c r="O15" s="26" t="s">
        <v>1</v>
      </c>
      <c r="P15" s="440" t="str">
        <f>IF('★Resume-1★'!P7="","",DAY('★Resume-1★'!P7))</f>
        <v/>
      </c>
      <c r="Q15" s="1363" t="s">
        <v>35</v>
      </c>
      <c r="R15" s="1363"/>
      <c r="S15" s="12" t="str">
        <f>Application!V31</f>
        <v>□</v>
      </c>
      <c r="T15" s="12" t="s">
        <v>3</v>
      </c>
      <c r="U15" s="12"/>
      <c r="V15" s="66" t="str">
        <f>Application!X31</f>
        <v>□</v>
      </c>
      <c r="W15" s="12" t="s">
        <v>4</v>
      </c>
      <c r="X15" s="463" t="s">
        <v>58</v>
      </c>
    </row>
    <row r="16" spans="1:26" s="459" customFormat="1" ht="15" customHeight="1">
      <c r="B16" s="464" t="s">
        <v>199</v>
      </c>
      <c r="C16" s="461"/>
      <c r="D16" s="461"/>
      <c r="E16" s="461"/>
      <c r="F16" s="461"/>
      <c r="G16" s="465"/>
      <c r="H16" s="465"/>
      <c r="I16" s="465"/>
      <c r="J16" s="465"/>
      <c r="K16" s="465"/>
      <c r="L16" s="1356" t="s">
        <v>5</v>
      </c>
      <c r="M16" s="1356"/>
      <c r="N16" s="1356" t="s">
        <v>36</v>
      </c>
      <c r="O16" s="1356"/>
      <c r="P16" s="1356" t="s">
        <v>6</v>
      </c>
      <c r="Q16" s="1356"/>
      <c r="R16" s="466"/>
      <c r="S16" s="467"/>
      <c r="T16" s="468" t="s">
        <v>7</v>
      </c>
      <c r="U16" s="465"/>
      <c r="V16" s="469"/>
      <c r="W16" s="468" t="s">
        <v>8</v>
      </c>
      <c r="X16" s="467"/>
    </row>
    <row r="17" spans="2:25" ht="3" customHeight="1">
      <c r="B17" s="54"/>
      <c r="C17" s="56"/>
      <c r="D17" s="56"/>
      <c r="E17" s="56"/>
      <c r="F17" s="56"/>
      <c r="G17" s="5"/>
      <c r="H17" s="5"/>
      <c r="I17" s="5"/>
      <c r="J17" s="5"/>
      <c r="K17" s="5"/>
      <c r="L17" s="25"/>
      <c r="M17" s="25"/>
      <c r="N17" s="25"/>
      <c r="O17" s="25"/>
      <c r="P17" s="25"/>
      <c r="Q17" s="25"/>
      <c r="R17" s="25"/>
      <c r="S17" s="21"/>
      <c r="T17" s="23"/>
      <c r="U17" s="5"/>
      <c r="V17" s="10"/>
      <c r="W17" s="23"/>
      <c r="X17" s="21"/>
    </row>
    <row r="18" spans="2:25" ht="25.15" customHeight="1">
      <c r="B18" s="1357" t="s">
        <v>932</v>
      </c>
      <c r="C18" s="1358"/>
      <c r="D18" s="1358"/>
      <c r="E18" s="1359" t="str">
        <f>IF(Application!E42="","",Application!E42)</f>
        <v/>
      </c>
      <c r="F18" s="1359"/>
      <c r="G18" s="1359"/>
      <c r="H18" s="1359"/>
      <c r="I18" s="1359"/>
      <c r="J18" s="1359"/>
      <c r="K18" s="1359"/>
      <c r="L18" s="1359"/>
      <c r="M18" s="1359"/>
      <c r="N18" s="1359"/>
      <c r="O18" s="1359"/>
      <c r="P18" s="1359"/>
      <c r="Q18" s="1359"/>
      <c r="R18" s="1360" t="s">
        <v>933</v>
      </c>
      <c r="S18" s="1360"/>
      <c r="T18" s="1354" t="str">
        <f>IF(Application!D35="","",Application!D35)</f>
        <v/>
      </c>
      <c r="U18" s="1354"/>
      <c r="V18" s="1354"/>
      <c r="W18" s="1354"/>
      <c r="X18" s="1354"/>
      <c r="Y18" s="1354"/>
    </row>
    <row r="19" spans="2:25" ht="12" customHeight="1">
      <c r="C19" s="458"/>
      <c r="D19" s="458"/>
      <c r="E19" s="458"/>
      <c r="F19" s="458"/>
      <c r="G19" s="458"/>
      <c r="H19" s="458"/>
      <c r="I19" s="458"/>
      <c r="J19" s="458"/>
      <c r="K19" s="458"/>
      <c r="L19" s="458"/>
      <c r="M19" s="458"/>
      <c r="N19" s="458"/>
      <c r="O19" s="458"/>
      <c r="P19" s="458"/>
      <c r="Q19" s="458"/>
      <c r="R19" s="458"/>
      <c r="S19" s="458"/>
      <c r="T19" s="458"/>
      <c r="U19" s="458"/>
      <c r="V19" s="458"/>
    </row>
    <row r="20" spans="2:25" ht="15" customHeight="1">
      <c r="B20" s="1361" t="s">
        <v>934</v>
      </c>
      <c r="C20" s="1361"/>
      <c r="D20" s="1361"/>
      <c r="E20" s="1361"/>
      <c r="F20" s="1233"/>
      <c r="G20" s="1233"/>
      <c r="H20" s="1233"/>
      <c r="I20" s="1233"/>
      <c r="J20" s="462"/>
      <c r="K20" s="1362" t="str">
        <f>IF(Application!S117="","",Application!S117)</f>
        <v/>
      </c>
      <c r="L20" s="1362"/>
      <c r="M20" s="26" t="s">
        <v>0</v>
      </c>
      <c r="N20" s="440" t="str">
        <f>IF(Application!V117="","",Application!V117)</f>
        <v/>
      </c>
      <c r="O20" s="26" t="s">
        <v>1</v>
      </c>
      <c r="P20" s="440" t="str">
        <f>IF(Application!X117="","",Application!X117)</f>
        <v/>
      </c>
      <c r="Q20" s="1363" t="s">
        <v>935</v>
      </c>
      <c r="R20" s="1363"/>
      <c r="S20" s="12" t="s">
        <v>936</v>
      </c>
      <c r="T20" s="12"/>
      <c r="U20" s="12"/>
      <c r="V20" s="66"/>
      <c r="W20" s="1364" t="str">
        <f>IF(Application!M117="","",Application!M117)</f>
        <v/>
      </c>
      <c r="X20" s="1364"/>
      <c r="Y20" s="1364"/>
    </row>
    <row r="21" spans="2:25" s="459" customFormat="1" ht="15" customHeight="1">
      <c r="B21" s="464" t="s">
        <v>198</v>
      </c>
      <c r="C21" s="461"/>
      <c r="D21" s="461"/>
      <c r="E21" s="461"/>
      <c r="F21" s="461"/>
      <c r="G21" s="465"/>
      <c r="H21" s="465"/>
      <c r="I21" s="465"/>
      <c r="J21" s="465"/>
      <c r="K21" s="465"/>
      <c r="L21" s="1356" t="s">
        <v>5</v>
      </c>
      <c r="M21" s="1356"/>
      <c r="N21" s="1356" t="s">
        <v>36</v>
      </c>
      <c r="O21" s="1356"/>
      <c r="P21" s="1356" t="s">
        <v>6</v>
      </c>
      <c r="Q21" s="1356"/>
      <c r="R21" s="466"/>
      <c r="S21" s="467" t="s">
        <v>937</v>
      </c>
      <c r="T21" s="468"/>
      <c r="U21" s="465"/>
      <c r="V21" s="469"/>
      <c r="W21" s="468"/>
      <c r="X21" s="467"/>
    </row>
    <row r="22" spans="2:25" ht="3" customHeight="1">
      <c r="B22" s="54"/>
      <c r="C22" s="56"/>
      <c r="D22" s="56"/>
      <c r="E22" s="56"/>
      <c r="F22" s="56"/>
      <c r="G22" s="5"/>
      <c r="H22" s="5"/>
      <c r="I22" s="5"/>
      <c r="J22" s="5"/>
      <c r="K22" s="5"/>
      <c r="L22" s="25"/>
      <c r="M22" s="25"/>
      <c r="N22" s="25"/>
      <c r="O22" s="25"/>
      <c r="P22" s="25"/>
      <c r="Q22" s="25"/>
      <c r="R22" s="25"/>
      <c r="S22" s="21"/>
      <c r="T22" s="23"/>
      <c r="U22" s="5"/>
      <c r="V22" s="10"/>
      <c r="W22" s="23"/>
      <c r="X22" s="21"/>
    </row>
    <row r="23" spans="2:25" ht="25.15" customHeight="1">
      <c r="B23" s="1357" t="s">
        <v>932</v>
      </c>
      <c r="C23" s="1358"/>
      <c r="D23" s="1358"/>
      <c r="E23" s="1359" t="str">
        <f>IF(Application!C119="","",Application!C119)</f>
        <v/>
      </c>
      <c r="F23" s="1359"/>
      <c r="G23" s="1359"/>
      <c r="H23" s="1359"/>
      <c r="I23" s="1359"/>
      <c r="J23" s="1359"/>
      <c r="K23" s="1359"/>
      <c r="L23" s="1359"/>
      <c r="M23" s="1359"/>
      <c r="N23" s="1359"/>
      <c r="O23" s="1359"/>
      <c r="P23" s="1359"/>
      <c r="Q23" s="1359"/>
      <c r="R23" s="1360" t="s">
        <v>933</v>
      </c>
      <c r="S23" s="1360"/>
      <c r="T23" s="1354" t="str">
        <f>IF(Application!AB117="","",Application!AB117)</f>
        <v/>
      </c>
      <c r="U23" s="1354"/>
      <c r="V23" s="1354"/>
      <c r="W23" s="1354"/>
      <c r="X23" s="1354"/>
      <c r="Y23" s="1354"/>
    </row>
    <row r="24" spans="2:25" ht="15" customHeight="1">
      <c r="C24" s="458"/>
      <c r="D24" s="458"/>
      <c r="E24" s="458"/>
      <c r="F24" s="458"/>
      <c r="G24" s="458"/>
      <c r="H24" s="458"/>
      <c r="I24" s="458"/>
      <c r="J24" s="458"/>
      <c r="K24" s="458"/>
      <c r="L24" s="458"/>
      <c r="M24" s="458"/>
      <c r="N24" s="458"/>
      <c r="O24" s="458"/>
      <c r="P24" s="458"/>
      <c r="Q24" s="458"/>
      <c r="R24" s="458"/>
      <c r="S24" s="458"/>
      <c r="T24" s="458"/>
      <c r="U24" s="458"/>
      <c r="V24" s="458"/>
    </row>
    <row r="25" spans="2:25" ht="15" customHeight="1">
      <c r="C25" s="445"/>
      <c r="D25" s="445"/>
      <c r="E25" s="445"/>
      <c r="F25" s="445"/>
      <c r="G25" s="445"/>
      <c r="H25" s="445"/>
      <c r="I25" s="445"/>
      <c r="J25" s="445"/>
      <c r="K25" s="445"/>
      <c r="L25" s="445"/>
      <c r="M25" s="445"/>
      <c r="N25" s="445"/>
      <c r="O25" s="445"/>
      <c r="P25" s="445"/>
      <c r="Q25" s="445"/>
      <c r="R25" s="445"/>
      <c r="S25" s="445"/>
      <c r="T25" s="445"/>
      <c r="U25" s="445"/>
      <c r="V25" s="445"/>
    </row>
    <row r="26" spans="2:25" ht="15" customHeight="1">
      <c r="C26" s="445"/>
      <c r="D26" s="445"/>
      <c r="E26" s="445"/>
      <c r="F26" s="445"/>
      <c r="G26" s="445"/>
      <c r="H26" s="445"/>
      <c r="I26" s="445"/>
      <c r="J26" s="445"/>
      <c r="K26" s="445"/>
      <c r="L26" s="445"/>
      <c r="M26" s="445"/>
      <c r="N26" s="445"/>
      <c r="O26" s="445"/>
      <c r="P26" s="445"/>
      <c r="Q26" s="445"/>
      <c r="R26" s="445"/>
      <c r="S26" s="445"/>
      <c r="T26" s="445"/>
      <c r="U26" s="445"/>
      <c r="V26" s="445"/>
    </row>
    <row r="27" spans="2:25" ht="15" customHeight="1">
      <c r="C27" s="445"/>
      <c r="D27" s="445"/>
      <c r="E27" s="445"/>
      <c r="F27" s="445"/>
      <c r="G27" s="445"/>
      <c r="H27" s="445"/>
      <c r="I27" s="445"/>
      <c r="J27" s="445"/>
      <c r="K27" s="445"/>
      <c r="L27" s="445"/>
      <c r="M27" s="445"/>
      <c r="N27" s="445"/>
      <c r="O27" s="445"/>
      <c r="P27" s="445"/>
      <c r="Q27" s="445"/>
      <c r="R27" s="445"/>
      <c r="S27" s="445"/>
      <c r="T27" s="445"/>
      <c r="U27" s="445"/>
      <c r="V27" s="445"/>
    </row>
    <row r="28" spans="2:25" ht="15" customHeight="1">
      <c r="C28" s="445"/>
      <c r="D28" s="445"/>
      <c r="E28" s="445"/>
      <c r="F28" s="445"/>
      <c r="G28" s="445"/>
      <c r="H28" s="445"/>
      <c r="I28" s="445"/>
      <c r="J28" s="445"/>
      <c r="K28" s="445"/>
      <c r="L28" s="445"/>
      <c r="M28" s="445"/>
      <c r="N28" s="445"/>
      <c r="O28" s="445"/>
      <c r="P28" s="445"/>
      <c r="Q28" s="445"/>
      <c r="R28" s="445"/>
      <c r="S28" s="445"/>
      <c r="T28" s="445"/>
      <c r="U28" s="445"/>
      <c r="V28" s="445"/>
    </row>
    <row r="29" spans="2:25" ht="15" customHeight="1">
      <c r="C29" s="445"/>
      <c r="D29" s="445"/>
      <c r="E29" s="445"/>
      <c r="F29" s="445"/>
      <c r="G29" s="445"/>
      <c r="H29" s="445"/>
      <c r="I29" s="445"/>
      <c r="J29" s="445"/>
      <c r="K29" s="445"/>
      <c r="L29" s="445"/>
      <c r="M29" s="445"/>
      <c r="N29" s="445"/>
      <c r="O29" s="445"/>
      <c r="P29" s="445"/>
      <c r="Q29" s="445"/>
      <c r="R29" s="445"/>
      <c r="S29" s="445"/>
      <c r="T29" s="445"/>
      <c r="U29" s="445"/>
      <c r="V29" s="445"/>
    </row>
    <row r="30" spans="2:25" ht="15" customHeight="1">
      <c r="C30" s="445"/>
      <c r="D30" s="445"/>
      <c r="E30" s="445"/>
      <c r="F30" s="445"/>
      <c r="G30" s="445"/>
      <c r="H30" s="445"/>
      <c r="I30" s="445"/>
      <c r="J30" s="445"/>
      <c r="K30" s="445"/>
      <c r="L30" s="445"/>
      <c r="M30" s="445"/>
      <c r="N30" s="445"/>
      <c r="O30" s="445"/>
      <c r="P30" s="445"/>
      <c r="Q30" s="445"/>
      <c r="R30" s="445"/>
      <c r="S30" s="445"/>
      <c r="T30" s="445"/>
      <c r="U30" s="445"/>
      <c r="V30" s="445"/>
    </row>
    <row r="31" spans="2:25" ht="15" customHeight="1">
      <c r="C31" s="445"/>
      <c r="D31" s="445"/>
      <c r="E31" s="445"/>
      <c r="F31" s="445"/>
      <c r="G31" s="445"/>
      <c r="H31" s="445"/>
      <c r="I31" s="445"/>
      <c r="J31" s="445"/>
      <c r="K31" s="445"/>
      <c r="L31" s="445"/>
      <c r="M31" s="445"/>
      <c r="N31" s="445"/>
      <c r="O31" s="445"/>
      <c r="P31" s="445"/>
      <c r="Q31" s="445"/>
      <c r="R31" s="445"/>
      <c r="S31" s="445"/>
      <c r="T31" s="445"/>
      <c r="U31" s="445"/>
      <c r="V31" s="445"/>
    </row>
    <row r="32" spans="2:25" ht="15" customHeight="1">
      <c r="C32" s="445"/>
      <c r="D32" s="445"/>
      <c r="E32" s="445"/>
      <c r="F32" s="445"/>
      <c r="G32" s="445"/>
      <c r="H32" s="445"/>
      <c r="I32" s="445"/>
      <c r="J32" s="445"/>
      <c r="K32" s="445"/>
      <c r="L32" s="445"/>
      <c r="M32" s="445"/>
      <c r="N32" s="445"/>
      <c r="O32" s="445"/>
      <c r="P32" s="445"/>
      <c r="Q32" s="445"/>
      <c r="R32" s="445"/>
      <c r="S32" s="445"/>
      <c r="T32" s="445"/>
      <c r="U32" s="445"/>
      <c r="V32" s="445"/>
    </row>
    <row r="33" spans="3:22" ht="15" customHeight="1">
      <c r="C33" s="445"/>
      <c r="D33" s="445"/>
      <c r="E33" s="445"/>
      <c r="F33" s="445"/>
      <c r="G33" s="445"/>
      <c r="H33" s="445"/>
      <c r="I33" s="445"/>
      <c r="J33" s="445"/>
      <c r="K33" s="445"/>
      <c r="L33" s="445"/>
      <c r="M33" s="445"/>
      <c r="N33" s="445"/>
      <c r="O33" s="445"/>
      <c r="P33" s="445"/>
      <c r="Q33" s="445"/>
      <c r="R33" s="445"/>
      <c r="S33" s="445"/>
      <c r="T33" s="445"/>
      <c r="U33" s="445"/>
      <c r="V33" s="445"/>
    </row>
    <row r="34" spans="3:22" ht="15" customHeight="1">
      <c r="C34" s="445"/>
      <c r="D34" s="445"/>
      <c r="E34" s="445"/>
      <c r="F34" s="445"/>
      <c r="G34" s="445"/>
      <c r="H34" s="445"/>
      <c r="I34" s="445"/>
      <c r="J34" s="445"/>
      <c r="K34" s="445"/>
      <c r="L34" s="445"/>
      <c r="M34" s="445"/>
      <c r="N34" s="445"/>
      <c r="O34" s="445"/>
      <c r="P34" s="445"/>
      <c r="Q34" s="445"/>
      <c r="R34" s="445"/>
      <c r="S34" s="445"/>
      <c r="T34" s="445"/>
      <c r="U34" s="445"/>
      <c r="V34" s="445"/>
    </row>
    <row r="35" spans="3:22" ht="15" customHeight="1">
      <c r="C35" s="445"/>
      <c r="D35" s="445"/>
      <c r="E35" s="445"/>
      <c r="F35" s="445"/>
      <c r="G35" s="445"/>
      <c r="H35" s="445"/>
      <c r="I35" s="445"/>
      <c r="J35" s="445"/>
      <c r="K35" s="445"/>
      <c r="L35" s="445"/>
      <c r="M35" s="445"/>
      <c r="N35" s="445"/>
      <c r="O35" s="445"/>
      <c r="P35" s="445"/>
      <c r="Q35" s="445"/>
      <c r="R35" s="445"/>
      <c r="S35" s="445"/>
      <c r="T35" s="445"/>
      <c r="U35" s="445"/>
      <c r="V35" s="445"/>
    </row>
    <row r="36" spans="3:22" ht="15" customHeight="1">
      <c r="C36" s="445"/>
      <c r="D36" s="445"/>
      <c r="E36" s="445"/>
      <c r="F36" s="445"/>
      <c r="G36" s="445"/>
      <c r="H36" s="445"/>
      <c r="I36" s="445"/>
      <c r="J36" s="445"/>
      <c r="K36" s="445"/>
      <c r="L36" s="445"/>
      <c r="M36" s="445"/>
      <c r="N36" s="445"/>
      <c r="O36" s="445"/>
      <c r="P36" s="445"/>
      <c r="Q36" s="445"/>
      <c r="R36" s="445"/>
      <c r="S36" s="445"/>
      <c r="T36" s="445"/>
      <c r="U36" s="445"/>
      <c r="V36" s="445"/>
    </row>
    <row r="37" spans="3:22" ht="15" customHeight="1">
      <c r="C37" s="445"/>
      <c r="D37" s="445"/>
      <c r="E37" s="445"/>
      <c r="F37" s="445"/>
      <c r="G37" s="445"/>
      <c r="H37" s="445"/>
      <c r="I37" s="445"/>
      <c r="J37" s="445"/>
      <c r="K37" s="445"/>
      <c r="L37" s="445"/>
      <c r="M37" s="445"/>
      <c r="N37" s="445"/>
      <c r="O37" s="445"/>
      <c r="P37" s="445"/>
      <c r="Q37" s="445"/>
      <c r="R37" s="445"/>
      <c r="S37" s="445"/>
      <c r="T37" s="445"/>
      <c r="U37" s="445"/>
      <c r="V37" s="445"/>
    </row>
    <row r="38" spans="3:22" ht="15" customHeight="1">
      <c r="C38" s="445"/>
      <c r="D38" s="445"/>
      <c r="E38" s="445"/>
      <c r="F38" s="445"/>
      <c r="G38" s="445"/>
      <c r="H38" s="445"/>
      <c r="I38" s="445"/>
      <c r="J38" s="445"/>
      <c r="K38" s="445"/>
      <c r="L38" s="445"/>
      <c r="M38" s="445"/>
      <c r="N38" s="445"/>
      <c r="O38" s="445"/>
      <c r="P38" s="445"/>
      <c r="Q38" s="445"/>
      <c r="R38" s="445"/>
      <c r="S38" s="445"/>
      <c r="T38" s="445"/>
      <c r="U38" s="445"/>
      <c r="V38" s="445"/>
    </row>
    <row r="39" spans="3:22" ht="15" customHeight="1">
      <c r="C39" s="445"/>
      <c r="D39" s="445"/>
      <c r="E39" s="445"/>
      <c r="F39" s="445"/>
      <c r="G39" s="445"/>
      <c r="H39" s="445"/>
      <c r="I39" s="445"/>
      <c r="J39" s="445"/>
      <c r="K39" s="445"/>
      <c r="L39" s="445"/>
      <c r="M39" s="445"/>
      <c r="N39" s="445"/>
      <c r="O39" s="445"/>
      <c r="P39" s="445"/>
      <c r="Q39" s="445"/>
      <c r="R39" s="445"/>
      <c r="S39" s="445"/>
      <c r="T39" s="445"/>
      <c r="U39" s="445"/>
      <c r="V39" s="445"/>
    </row>
    <row r="40" spans="3:22" ht="15" customHeight="1">
      <c r="C40" s="445"/>
      <c r="D40" s="445"/>
      <c r="E40" s="445"/>
      <c r="F40" s="445"/>
      <c r="G40" s="445"/>
      <c r="H40" s="445"/>
      <c r="I40" s="445"/>
      <c r="J40" s="445"/>
      <c r="K40" s="445"/>
      <c r="L40" s="445"/>
      <c r="M40" s="445"/>
      <c r="N40" s="445"/>
      <c r="O40" s="445"/>
      <c r="P40" s="445"/>
      <c r="Q40" s="445"/>
      <c r="R40" s="445"/>
      <c r="S40" s="445"/>
      <c r="T40" s="445"/>
      <c r="U40" s="445"/>
      <c r="V40" s="445"/>
    </row>
    <row r="41" spans="3:22" ht="15" customHeight="1">
      <c r="C41" s="445"/>
      <c r="D41" s="445"/>
      <c r="E41" s="445"/>
      <c r="F41" s="445"/>
      <c r="G41" s="445"/>
      <c r="H41" s="445"/>
      <c r="I41" s="445"/>
      <c r="J41" s="445"/>
      <c r="K41" s="445"/>
      <c r="L41" s="445"/>
      <c r="M41" s="445"/>
      <c r="N41" s="445"/>
      <c r="O41" s="445"/>
      <c r="P41" s="445"/>
      <c r="Q41" s="445"/>
      <c r="R41" s="445"/>
      <c r="S41" s="445"/>
      <c r="T41" s="445"/>
      <c r="U41" s="445"/>
      <c r="V41" s="445"/>
    </row>
    <row r="42" spans="3:22" ht="15" customHeight="1">
      <c r="C42" s="445"/>
      <c r="D42" s="445"/>
      <c r="E42" s="445"/>
      <c r="F42" s="445"/>
      <c r="G42" s="445"/>
      <c r="H42" s="445"/>
      <c r="I42" s="445"/>
      <c r="J42" s="445"/>
      <c r="K42" s="445"/>
      <c r="L42" s="445"/>
      <c r="M42" s="445"/>
      <c r="N42" s="445"/>
      <c r="O42" s="445"/>
      <c r="P42" s="445"/>
      <c r="Q42" s="445"/>
      <c r="R42" s="445"/>
      <c r="S42" s="445"/>
      <c r="T42" s="445"/>
      <c r="U42" s="445"/>
      <c r="V42" s="445"/>
    </row>
    <row r="43" spans="3:22" ht="15" customHeight="1">
      <c r="C43" s="445"/>
      <c r="D43" s="445"/>
      <c r="E43" s="445"/>
      <c r="F43" s="445"/>
      <c r="G43" s="445"/>
      <c r="H43" s="445"/>
      <c r="I43" s="445"/>
      <c r="J43" s="445"/>
      <c r="K43" s="445"/>
      <c r="L43" s="445"/>
      <c r="M43" s="445"/>
      <c r="N43" s="445"/>
      <c r="O43" s="445"/>
      <c r="P43" s="445"/>
      <c r="Q43" s="445"/>
      <c r="R43" s="445"/>
      <c r="S43" s="445"/>
      <c r="T43" s="445"/>
      <c r="U43" s="445"/>
      <c r="V43" s="445"/>
    </row>
    <row r="44" spans="3:22" ht="15" customHeight="1">
      <c r="C44" s="445"/>
      <c r="D44" s="445"/>
      <c r="E44" s="445"/>
      <c r="F44" s="445"/>
      <c r="G44" s="445"/>
      <c r="H44" s="445"/>
      <c r="I44" s="445"/>
      <c r="J44" s="445"/>
      <c r="K44" s="445"/>
      <c r="L44" s="445"/>
      <c r="M44" s="445"/>
      <c r="N44" s="445"/>
      <c r="O44" s="445"/>
      <c r="P44" s="445"/>
      <c r="Q44" s="445"/>
      <c r="R44" s="445"/>
      <c r="S44" s="445"/>
      <c r="T44" s="445"/>
      <c r="U44" s="445"/>
      <c r="V44" s="445"/>
    </row>
    <row r="45" spans="3:22" ht="15" customHeight="1">
      <c r="C45" s="445"/>
      <c r="D45" s="445"/>
      <c r="E45" s="445"/>
      <c r="F45" s="445"/>
      <c r="G45" s="445"/>
      <c r="H45" s="445"/>
      <c r="I45" s="445"/>
      <c r="J45" s="445"/>
      <c r="K45" s="445"/>
      <c r="L45" s="445"/>
      <c r="M45" s="445"/>
      <c r="N45" s="445"/>
      <c r="O45" s="445"/>
      <c r="P45" s="445"/>
      <c r="Q45" s="445"/>
      <c r="R45" s="445"/>
      <c r="S45" s="445"/>
      <c r="T45" s="445"/>
      <c r="U45" s="445"/>
      <c r="V45" s="445"/>
    </row>
    <row r="46" spans="3:22" ht="15" customHeight="1">
      <c r="C46" s="445"/>
      <c r="D46" s="445"/>
      <c r="E46" s="445"/>
      <c r="F46" s="445"/>
      <c r="G46" s="445"/>
      <c r="H46" s="445"/>
      <c r="I46" s="445"/>
      <c r="J46" s="445"/>
      <c r="K46" s="445"/>
      <c r="L46" s="445"/>
      <c r="M46" s="445"/>
      <c r="N46" s="445"/>
      <c r="O46" s="445"/>
      <c r="P46" s="445"/>
      <c r="Q46" s="445"/>
      <c r="R46" s="445"/>
      <c r="S46" s="445"/>
      <c r="T46" s="445"/>
      <c r="U46" s="445"/>
      <c r="V46" s="445"/>
    </row>
    <row r="47" spans="3:22" ht="15" customHeight="1">
      <c r="C47" s="445"/>
      <c r="D47" s="445"/>
      <c r="E47" s="445"/>
      <c r="F47" s="445"/>
      <c r="G47" s="445"/>
      <c r="H47" s="445"/>
      <c r="I47" s="445"/>
      <c r="J47" s="445"/>
      <c r="K47" s="445"/>
      <c r="L47" s="445"/>
      <c r="M47" s="445"/>
      <c r="N47" s="445"/>
      <c r="O47" s="445"/>
      <c r="P47" s="445"/>
      <c r="Q47" s="445"/>
      <c r="R47" s="445"/>
      <c r="S47" s="445"/>
      <c r="T47" s="445"/>
      <c r="U47" s="445"/>
      <c r="V47" s="445"/>
    </row>
    <row r="48" spans="3:22"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row r="51" spans="3:22" ht="15" customHeight="1">
      <c r="C51" s="445"/>
      <c r="D51" s="445"/>
      <c r="E51" s="445"/>
      <c r="F51" s="445"/>
      <c r="G51" s="445"/>
      <c r="H51" s="445"/>
      <c r="I51" s="445"/>
      <c r="J51" s="445"/>
      <c r="K51" s="445"/>
      <c r="L51" s="445"/>
      <c r="M51" s="445"/>
      <c r="N51" s="445"/>
      <c r="O51" s="445"/>
      <c r="P51" s="445"/>
      <c r="Q51" s="445"/>
      <c r="R51" s="445"/>
      <c r="S51" s="445"/>
      <c r="T51" s="445"/>
      <c r="U51" s="445"/>
      <c r="V51" s="445"/>
    </row>
  </sheetData>
  <sheetProtection formatCells="0" selectLockedCells="1"/>
  <mergeCells count="40">
    <mergeCell ref="B10:Y10"/>
    <mergeCell ref="A1:Z1"/>
    <mergeCell ref="B5:C5"/>
    <mergeCell ref="D5:H5"/>
    <mergeCell ref="I5:L5"/>
    <mergeCell ref="M5:Q5"/>
    <mergeCell ref="B7:Y7"/>
    <mergeCell ref="B8:D8"/>
    <mergeCell ref="E8:I8"/>
    <mergeCell ref="J8:O8"/>
    <mergeCell ref="P8:T8"/>
    <mergeCell ref="T12:U12"/>
    <mergeCell ref="W12:X12"/>
    <mergeCell ref="K13:O13"/>
    <mergeCell ref="B15:E15"/>
    <mergeCell ref="F15:I15"/>
    <mergeCell ref="K15:L15"/>
    <mergeCell ref="Q15:R15"/>
    <mergeCell ref="P16:Q16"/>
    <mergeCell ref="B18:D18"/>
    <mergeCell ref="E18:Q18"/>
    <mergeCell ref="R18:S18"/>
    <mergeCell ref="K12:O12"/>
    <mergeCell ref="P12:R12"/>
    <mergeCell ref="T23:Y23"/>
    <mergeCell ref="B2:I2"/>
    <mergeCell ref="L21:M21"/>
    <mergeCell ref="N21:O21"/>
    <mergeCell ref="P21:Q21"/>
    <mergeCell ref="B23:D23"/>
    <mergeCell ref="E23:Q23"/>
    <mergeCell ref="R23:S23"/>
    <mergeCell ref="T18:Y18"/>
    <mergeCell ref="B20:E20"/>
    <mergeCell ref="F20:I20"/>
    <mergeCell ref="K20:L20"/>
    <mergeCell ref="Q20:R20"/>
    <mergeCell ref="W20:Y20"/>
    <mergeCell ref="L16:M16"/>
    <mergeCell ref="N16:O16"/>
  </mergeCells>
  <phoneticPr fontId="190" type="noConversion"/>
  <printOptions horizontalCentered="1"/>
  <pageMargins left="0.19685039370078741" right="0.19685039370078741" top="0.19685039370078741" bottom="0.19685039370078741" header="0" footer="0"/>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E3D07-8238-4617-810E-731F6677E982}">
  <sheetPr>
    <tabColor rgb="FFFF0000"/>
    <pageSetUpPr fitToPage="1"/>
  </sheetPr>
  <dimension ref="A1:Z50"/>
  <sheetViews>
    <sheetView showGridLines="0" workbookViewId="0">
      <selection activeCell="O7" sqref="O7:Q7"/>
    </sheetView>
  </sheetViews>
  <sheetFormatPr defaultColWidth="3.625" defaultRowHeight="15" customHeight="1"/>
  <cols>
    <col min="1" max="16384" width="3.625" style="174"/>
  </cols>
  <sheetData>
    <row r="1" spans="1:26" ht="50.1" customHeight="1">
      <c r="A1" s="1381" t="s">
        <v>943</v>
      </c>
      <c r="B1" s="1369"/>
      <c r="C1" s="1369"/>
      <c r="D1" s="1369"/>
      <c r="E1" s="1369"/>
      <c r="F1" s="1369"/>
      <c r="G1" s="1369"/>
      <c r="H1" s="1369"/>
      <c r="I1" s="1369"/>
      <c r="J1" s="1369"/>
      <c r="K1" s="1369"/>
      <c r="L1" s="1369"/>
      <c r="M1" s="1369"/>
      <c r="N1" s="1369"/>
      <c r="O1" s="1369"/>
      <c r="P1" s="1369"/>
      <c r="Q1" s="1369"/>
      <c r="R1" s="1369"/>
      <c r="S1" s="1369"/>
      <c r="T1" s="1369"/>
      <c r="U1" s="1369"/>
      <c r="V1" s="1369"/>
      <c r="W1" s="1369"/>
      <c r="X1" s="1369"/>
      <c r="Y1" s="1369"/>
      <c r="Z1" s="1369"/>
    </row>
    <row r="2" spans="1:26" ht="35.1" customHeight="1">
      <c r="A2" s="442"/>
      <c r="B2" s="1355" t="str">
        <f>IF(Application!A7="","",Application!A7)</f>
        <v>東京日英学院</v>
      </c>
      <c r="C2" s="1355"/>
      <c r="D2" s="1355"/>
      <c r="E2" s="1355"/>
      <c r="F2" s="1355"/>
      <c r="G2" s="1355"/>
      <c r="H2" s="1355"/>
      <c r="I2" s="1355"/>
      <c r="J2" s="560" t="str">
        <f>IF(Application!J7="","",Application!J7)</f>
        <v>学校長殿</v>
      </c>
      <c r="K2" s="559"/>
      <c r="L2" s="476"/>
      <c r="M2" s="441"/>
      <c r="N2" s="441"/>
      <c r="O2" s="441"/>
      <c r="P2" s="441"/>
    </row>
    <row r="3" spans="1:26" ht="15" customHeight="1">
      <c r="A3" s="443"/>
      <c r="B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ht="20.100000000000001" customHeight="1">
      <c r="B5" s="1370" t="s">
        <v>925</v>
      </c>
      <c r="C5" s="1370"/>
      <c r="D5" s="1371" t="str">
        <f>IF(AND(Application!F29="",Application!M29=""),"",Application!F29&amp;" "&amp;Application!M29)</f>
        <v/>
      </c>
      <c r="E5" s="1371"/>
      <c r="F5" s="1371"/>
      <c r="G5" s="1371"/>
      <c r="H5" s="1371"/>
      <c r="I5" s="1363" t="s">
        <v>926</v>
      </c>
      <c r="J5" s="1363"/>
      <c r="K5" s="1363"/>
      <c r="L5" s="1363"/>
      <c r="M5" s="1372" t="str">
        <f>IF(Application!C117="","",Application!C117)</f>
        <v/>
      </c>
      <c r="N5" s="1372"/>
      <c r="O5" s="1372"/>
      <c r="P5" s="1372"/>
      <c r="Q5" s="1372"/>
      <c r="R5" s="12" t="s">
        <v>947</v>
      </c>
      <c r="S5" s="12"/>
      <c r="T5" s="446"/>
      <c r="U5" s="446"/>
      <c r="V5" s="446"/>
      <c r="W5" s="446"/>
      <c r="X5" s="446"/>
      <c r="Y5" s="446"/>
    </row>
    <row r="6" spans="1:26" ht="3" customHeight="1">
      <c r="B6" s="447"/>
      <c r="C6" s="447"/>
      <c r="D6" s="448"/>
      <c r="E6" s="448"/>
      <c r="F6" s="448"/>
      <c r="G6" s="448"/>
      <c r="H6" s="448"/>
      <c r="I6" s="449"/>
      <c r="J6" s="449"/>
      <c r="K6" s="449"/>
      <c r="L6" s="449"/>
      <c r="M6" s="449"/>
      <c r="N6" s="449"/>
      <c r="O6" s="449"/>
      <c r="P6" s="449"/>
      <c r="Q6" s="449"/>
      <c r="R6" s="449"/>
      <c r="S6" s="449"/>
      <c r="T6" s="449"/>
      <c r="U6" s="449"/>
      <c r="V6" s="449"/>
      <c r="W6" s="449"/>
      <c r="X6" s="449"/>
      <c r="Y6" s="449"/>
    </row>
    <row r="7" spans="1:26" ht="270" customHeight="1">
      <c r="B7" s="1373" t="s">
        <v>949</v>
      </c>
      <c r="C7" s="1374"/>
      <c r="D7" s="1374"/>
      <c r="E7" s="1374"/>
      <c r="F7" s="1374"/>
      <c r="G7" s="1374"/>
      <c r="H7" s="1374"/>
      <c r="I7" s="1374"/>
      <c r="J7" s="1374"/>
      <c r="K7" s="1374"/>
      <c r="L7" s="1374"/>
      <c r="M7" s="1374"/>
      <c r="N7" s="1374"/>
      <c r="O7" s="1374"/>
      <c r="P7" s="1374"/>
      <c r="Q7" s="1374"/>
      <c r="R7" s="1374"/>
      <c r="S7" s="1374"/>
      <c r="T7" s="1374"/>
      <c r="U7" s="1374"/>
      <c r="V7" s="1374"/>
      <c r="W7" s="1374"/>
      <c r="X7" s="1374"/>
      <c r="Y7" s="1374"/>
    </row>
    <row r="8" spans="1:26" s="454" customFormat="1" ht="3" customHeight="1">
      <c r="B8" s="472"/>
      <c r="C8" s="472"/>
      <c r="D8" s="473"/>
      <c r="E8" s="473"/>
      <c r="F8" s="473"/>
      <c r="G8" s="473"/>
      <c r="H8" s="473"/>
      <c r="I8" s="474"/>
      <c r="J8" s="474"/>
      <c r="K8" s="474"/>
      <c r="L8" s="474"/>
      <c r="M8" s="474"/>
      <c r="N8" s="474"/>
      <c r="O8" s="474"/>
      <c r="P8" s="474"/>
      <c r="Q8" s="474"/>
      <c r="R8" s="474"/>
      <c r="S8" s="474"/>
      <c r="T8" s="474"/>
      <c r="U8" s="474"/>
      <c r="V8" s="474"/>
      <c r="W8" s="474"/>
      <c r="X8" s="474"/>
      <c r="Y8" s="474"/>
    </row>
    <row r="9" spans="1:26" s="454" customFormat="1" ht="360" customHeight="1">
      <c r="B9" s="1379" t="s">
        <v>944</v>
      </c>
      <c r="C9" s="1380"/>
      <c r="D9" s="1380"/>
      <c r="E9" s="1380"/>
      <c r="F9" s="1380"/>
      <c r="G9" s="1380"/>
      <c r="H9" s="1380"/>
      <c r="I9" s="1380"/>
      <c r="J9" s="1380"/>
      <c r="K9" s="1380"/>
      <c r="L9" s="1380"/>
      <c r="M9" s="1380"/>
      <c r="N9" s="1380"/>
      <c r="O9" s="1380"/>
      <c r="P9" s="1380"/>
      <c r="Q9" s="1380"/>
      <c r="R9" s="1380"/>
      <c r="S9" s="1380"/>
      <c r="T9" s="1380"/>
      <c r="U9" s="1380"/>
      <c r="V9" s="1380"/>
      <c r="W9" s="1380"/>
      <c r="X9" s="1380"/>
      <c r="Y9" s="1380"/>
    </row>
    <row r="10" spans="1:26" ht="8.1" customHeight="1">
      <c r="C10" s="458"/>
      <c r="D10" s="458"/>
      <c r="E10" s="458"/>
      <c r="F10" s="458"/>
      <c r="G10" s="458"/>
      <c r="H10" s="458"/>
      <c r="I10" s="458"/>
      <c r="J10" s="458"/>
      <c r="K10" s="458"/>
      <c r="L10" s="458"/>
      <c r="M10" s="458"/>
      <c r="N10" s="458"/>
      <c r="O10" s="458"/>
      <c r="P10" s="458"/>
      <c r="Q10" s="458"/>
      <c r="R10" s="458"/>
      <c r="S10" s="458"/>
      <c r="T10" s="458"/>
      <c r="U10" s="458"/>
      <c r="V10" s="458"/>
    </row>
    <row r="11" spans="1:26" ht="15" customHeight="1">
      <c r="C11" s="458"/>
      <c r="D11" s="458"/>
      <c r="E11" s="458"/>
      <c r="F11" s="458"/>
      <c r="G11" s="458"/>
      <c r="H11" s="458"/>
      <c r="I11" s="458"/>
      <c r="J11" s="458"/>
      <c r="K11" s="1218" t="s">
        <v>32</v>
      </c>
      <c r="L11" s="1218"/>
      <c r="M11" s="1218"/>
      <c r="N11" s="1218"/>
      <c r="O11" s="1218"/>
      <c r="P11" s="1260" t="str">
        <f>IF(Application!V152="","",Application!V152)</f>
        <v/>
      </c>
      <c r="Q11" s="1260"/>
      <c r="R11" s="1260"/>
      <c r="S11" s="24" t="s">
        <v>0</v>
      </c>
      <c r="T11" s="1260" t="str">
        <f>IF(Application!Z152="","",Application!Z152)</f>
        <v/>
      </c>
      <c r="U11" s="1260"/>
      <c r="V11" s="24" t="s">
        <v>1</v>
      </c>
      <c r="W11" s="1260" t="str">
        <f>IF(Application!AC152="","",Application!AC152)</f>
        <v/>
      </c>
      <c r="X11" s="1260"/>
      <c r="Y11" s="24" t="s">
        <v>2</v>
      </c>
    </row>
    <row r="12" spans="1:26" s="459" customFormat="1" ht="15" customHeight="1">
      <c r="K12" s="1365" t="s">
        <v>179</v>
      </c>
      <c r="L12" s="1365"/>
      <c r="M12" s="1365"/>
      <c r="N12" s="1365"/>
      <c r="O12" s="1365"/>
      <c r="P12" s="461"/>
      <c r="Q12" s="461"/>
      <c r="R12" s="461"/>
      <c r="S12" s="460" t="s">
        <v>180</v>
      </c>
      <c r="T12" s="461"/>
      <c r="U12" s="461"/>
      <c r="V12" s="460" t="s">
        <v>181</v>
      </c>
      <c r="W12" s="461"/>
      <c r="X12" s="461"/>
      <c r="Y12" s="460" t="s">
        <v>179</v>
      </c>
    </row>
    <row r="13" spans="1:26" ht="8.1" customHeight="1">
      <c r="C13" s="458"/>
      <c r="D13" s="458"/>
      <c r="E13" s="458"/>
      <c r="F13" s="458"/>
      <c r="G13" s="458"/>
      <c r="H13" s="458"/>
      <c r="I13" s="458"/>
      <c r="J13" s="458"/>
      <c r="K13" s="458"/>
      <c r="L13" s="458"/>
      <c r="M13" s="458"/>
      <c r="N13" s="458"/>
      <c r="O13" s="458"/>
      <c r="P13" s="458"/>
      <c r="Q13" s="458"/>
      <c r="R13" s="458"/>
      <c r="S13" s="458"/>
      <c r="T13" s="458"/>
      <c r="U13" s="458"/>
      <c r="V13" s="458"/>
    </row>
    <row r="14" spans="1:26" ht="15" customHeight="1">
      <c r="B14" s="1236" t="s">
        <v>931</v>
      </c>
      <c r="C14" s="1236"/>
      <c r="D14" s="1236"/>
      <c r="E14" s="1236"/>
      <c r="F14" s="1233"/>
      <c r="G14" s="1233"/>
      <c r="H14" s="1233"/>
      <c r="I14" s="1233"/>
      <c r="J14" s="462"/>
      <c r="K14" s="1362" t="str">
        <f>IF('★Resume-1★'!P7="","",YEAR('★Resume-1★'!P7))</f>
        <v/>
      </c>
      <c r="L14" s="1362"/>
      <c r="M14" s="26" t="s">
        <v>0</v>
      </c>
      <c r="N14" s="440" t="str">
        <f>IF('★Resume-1★'!P7="","",MONTH('★Resume-1★'!P7))</f>
        <v/>
      </c>
      <c r="O14" s="26" t="s">
        <v>1</v>
      </c>
      <c r="P14" s="440" t="str">
        <f>IF('★Resume-1★'!P7="","",DAY('★Resume-1★'!P7))</f>
        <v/>
      </c>
      <c r="Q14" s="1363" t="s">
        <v>35</v>
      </c>
      <c r="R14" s="1363"/>
      <c r="S14" s="12" t="str">
        <f>Application!V31</f>
        <v>□</v>
      </c>
      <c r="T14" s="12" t="s">
        <v>3</v>
      </c>
      <c r="U14" s="12"/>
      <c r="V14" s="66" t="str">
        <f>Application!X31</f>
        <v>□</v>
      </c>
      <c r="W14" s="12" t="s">
        <v>4</v>
      </c>
      <c r="X14" s="463" t="s">
        <v>58</v>
      </c>
    </row>
    <row r="15" spans="1:26" s="459" customFormat="1" ht="15" customHeight="1">
      <c r="B15" s="464" t="s">
        <v>199</v>
      </c>
      <c r="C15" s="461"/>
      <c r="D15" s="461"/>
      <c r="E15" s="461"/>
      <c r="F15" s="461"/>
      <c r="G15" s="465"/>
      <c r="H15" s="465"/>
      <c r="I15" s="465"/>
      <c r="J15" s="465"/>
      <c r="K15" s="465"/>
      <c r="L15" s="1356" t="s">
        <v>5</v>
      </c>
      <c r="M15" s="1356"/>
      <c r="N15" s="1356" t="s">
        <v>36</v>
      </c>
      <c r="O15" s="1356"/>
      <c r="P15" s="1356" t="s">
        <v>6</v>
      </c>
      <c r="Q15" s="1356"/>
      <c r="R15" s="466"/>
      <c r="S15" s="467"/>
      <c r="T15" s="468" t="s">
        <v>7</v>
      </c>
      <c r="U15" s="465"/>
      <c r="V15" s="469"/>
      <c r="W15" s="468" t="s">
        <v>8</v>
      </c>
      <c r="X15" s="467"/>
    </row>
    <row r="16" spans="1:26" ht="3" customHeight="1">
      <c r="B16" s="54"/>
      <c r="C16" s="56"/>
      <c r="D16" s="56"/>
      <c r="E16" s="56"/>
      <c r="F16" s="56"/>
      <c r="G16" s="5"/>
      <c r="H16" s="5"/>
      <c r="I16" s="5"/>
      <c r="J16" s="5"/>
      <c r="K16" s="5"/>
      <c r="L16" s="25"/>
      <c r="M16" s="25"/>
      <c r="N16" s="25"/>
      <c r="O16" s="25"/>
      <c r="P16" s="25"/>
      <c r="Q16" s="25"/>
      <c r="R16" s="25"/>
      <c r="S16" s="21"/>
      <c r="T16" s="23"/>
      <c r="U16" s="5"/>
      <c r="V16" s="10"/>
      <c r="W16" s="23"/>
      <c r="X16" s="21"/>
    </row>
    <row r="17" spans="2:25" ht="25.15" customHeight="1">
      <c r="B17" s="1357" t="s">
        <v>932</v>
      </c>
      <c r="C17" s="1358"/>
      <c r="D17" s="1358"/>
      <c r="E17" s="1359" t="str">
        <f>IF(Application!E42="","",Application!E42)</f>
        <v/>
      </c>
      <c r="F17" s="1359"/>
      <c r="G17" s="1359"/>
      <c r="H17" s="1359"/>
      <c r="I17" s="1359"/>
      <c r="J17" s="1359"/>
      <c r="K17" s="1359"/>
      <c r="L17" s="1359"/>
      <c r="M17" s="1359"/>
      <c r="N17" s="1359"/>
      <c r="O17" s="1359"/>
      <c r="P17" s="1359"/>
      <c r="Q17" s="1359"/>
      <c r="R17" s="1360" t="s">
        <v>933</v>
      </c>
      <c r="S17" s="1360"/>
      <c r="T17" s="1354" t="str">
        <f>IF(Application!D35="","",Application!D35)</f>
        <v/>
      </c>
      <c r="U17" s="1354"/>
      <c r="V17" s="1354"/>
      <c r="W17" s="1354"/>
      <c r="X17" s="1354"/>
      <c r="Y17" s="1354"/>
    </row>
    <row r="18" spans="2:25" ht="8.1" customHeight="1">
      <c r="C18" s="458"/>
      <c r="D18" s="458"/>
      <c r="E18" s="458"/>
      <c r="F18" s="458"/>
      <c r="G18" s="458"/>
      <c r="H18" s="458"/>
      <c r="I18" s="458"/>
      <c r="J18" s="458"/>
      <c r="K18" s="458"/>
      <c r="L18" s="458"/>
      <c r="M18" s="458"/>
      <c r="N18" s="458"/>
      <c r="O18" s="458"/>
      <c r="P18" s="458"/>
      <c r="Q18" s="458"/>
      <c r="R18" s="458"/>
      <c r="S18" s="458"/>
      <c r="T18" s="458"/>
      <c r="U18" s="458"/>
      <c r="V18" s="458"/>
    </row>
    <row r="19" spans="2:25" ht="15" customHeight="1">
      <c r="B19" s="1370" t="s">
        <v>934</v>
      </c>
      <c r="C19" s="1370"/>
      <c r="D19" s="1370"/>
      <c r="E19" s="1370"/>
      <c r="F19" s="1233"/>
      <c r="G19" s="1233"/>
      <c r="H19" s="1233"/>
      <c r="I19" s="1233"/>
      <c r="J19" s="462"/>
      <c r="K19" s="1362" t="str">
        <f>IF(Application!S117="","",Application!S117)</f>
        <v/>
      </c>
      <c r="L19" s="1362"/>
      <c r="M19" s="26" t="s">
        <v>0</v>
      </c>
      <c r="N19" s="440" t="str">
        <f>IF(Application!V117="","",Application!V117)</f>
        <v/>
      </c>
      <c r="O19" s="26" t="s">
        <v>1</v>
      </c>
      <c r="P19" s="440" t="str">
        <f>IF(Application!X117="","",Application!X117)</f>
        <v/>
      </c>
      <c r="Q19" s="1363" t="s">
        <v>935</v>
      </c>
      <c r="R19" s="1363"/>
      <c r="S19" s="12" t="s">
        <v>936</v>
      </c>
      <c r="T19" s="12"/>
      <c r="U19" s="12"/>
      <c r="V19" s="66"/>
      <c r="W19" s="1364" t="str">
        <f>IF(Application!M117="","",Application!M117)</f>
        <v/>
      </c>
      <c r="X19" s="1364"/>
      <c r="Y19" s="1364"/>
    </row>
    <row r="20" spans="2:25" s="459" customFormat="1" ht="15" customHeight="1">
      <c r="B20" s="464" t="s">
        <v>198</v>
      </c>
      <c r="C20" s="461"/>
      <c r="D20" s="461"/>
      <c r="E20" s="461"/>
      <c r="F20" s="461"/>
      <c r="G20" s="465"/>
      <c r="H20" s="465"/>
      <c r="I20" s="465"/>
      <c r="J20" s="465"/>
      <c r="K20" s="465"/>
      <c r="L20" s="1356" t="s">
        <v>5</v>
      </c>
      <c r="M20" s="1356"/>
      <c r="N20" s="1356" t="s">
        <v>36</v>
      </c>
      <c r="O20" s="1356"/>
      <c r="P20" s="1356" t="s">
        <v>6</v>
      </c>
      <c r="Q20" s="1356"/>
      <c r="R20" s="466"/>
      <c r="S20" s="467" t="s">
        <v>937</v>
      </c>
      <c r="T20" s="468"/>
      <c r="U20" s="465"/>
      <c r="V20" s="469"/>
      <c r="W20" s="468"/>
      <c r="X20" s="467"/>
    </row>
    <row r="21" spans="2:25" ht="3" customHeight="1">
      <c r="B21" s="54"/>
      <c r="C21" s="56"/>
      <c r="D21" s="56"/>
      <c r="E21" s="56"/>
      <c r="F21" s="56"/>
      <c r="G21" s="5"/>
      <c r="H21" s="5"/>
      <c r="I21" s="5"/>
      <c r="J21" s="5"/>
      <c r="K21" s="5"/>
      <c r="L21" s="25"/>
      <c r="M21" s="25"/>
      <c r="N21" s="25"/>
      <c r="O21" s="25"/>
      <c r="P21" s="25"/>
      <c r="Q21" s="25"/>
      <c r="R21" s="25"/>
      <c r="S21" s="21"/>
      <c r="T21" s="23"/>
      <c r="U21" s="5"/>
      <c r="V21" s="10"/>
      <c r="W21" s="23"/>
      <c r="X21" s="21"/>
    </row>
    <row r="22" spans="2:25" ht="25.15" customHeight="1">
      <c r="B22" s="1357" t="s">
        <v>932</v>
      </c>
      <c r="C22" s="1358"/>
      <c r="D22" s="1358"/>
      <c r="E22" s="1359" t="str">
        <f>IF(Application!C119="","",Application!C119)</f>
        <v/>
      </c>
      <c r="F22" s="1359"/>
      <c r="G22" s="1359"/>
      <c r="H22" s="1359"/>
      <c r="I22" s="1359"/>
      <c r="J22" s="1359"/>
      <c r="K22" s="1359"/>
      <c r="L22" s="1359"/>
      <c r="M22" s="1359"/>
      <c r="N22" s="1359"/>
      <c r="O22" s="1359"/>
      <c r="P22" s="1359"/>
      <c r="Q22" s="1359"/>
      <c r="R22" s="1360" t="s">
        <v>933</v>
      </c>
      <c r="S22" s="1360"/>
      <c r="T22" s="1354" t="str">
        <f>IF(Application!AB117="","",Application!AB117)</f>
        <v/>
      </c>
      <c r="U22" s="1354"/>
      <c r="V22" s="1354"/>
      <c r="W22" s="1354"/>
      <c r="X22" s="1354"/>
      <c r="Y22" s="1354"/>
    </row>
    <row r="23" spans="2:25" ht="15" customHeight="1">
      <c r="C23" s="458"/>
      <c r="D23" s="458"/>
      <c r="E23" s="458"/>
      <c r="F23" s="458"/>
      <c r="G23" s="458"/>
      <c r="H23" s="458"/>
      <c r="I23" s="458"/>
      <c r="J23" s="458"/>
      <c r="K23" s="458"/>
      <c r="L23" s="458"/>
      <c r="M23" s="458"/>
      <c r="N23" s="458"/>
      <c r="O23" s="458"/>
      <c r="P23" s="458"/>
      <c r="Q23" s="458"/>
      <c r="R23" s="458"/>
      <c r="S23" s="458"/>
      <c r="T23" s="458"/>
      <c r="U23" s="458"/>
      <c r="V23" s="458"/>
    </row>
    <row r="24" spans="2:25" ht="15" customHeight="1">
      <c r="C24" s="445"/>
      <c r="D24" s="445"/>
      <c r="E24" s="445"/>
      <c r="F24" s="445"/>
      <c r="G24" s="445"/>
      <c r="H24" s="445"/>
      <c r="I24" s="445"/>
      <c r="J24" s="445"/>
      <c r="K24" s="445"/>
      <c r="L24" s="445"/>
      <c r="M24" s="445"/>
      <c r="N24" s="445"/>
      <c r="O24" s="445"/>
      <c r="P24" s="445"/>
      <c r="Q24" s="445"/>
      <c r="R24" s="445"/>
      <c r="S24" s="445"/>
      <c r="T24" s="445"/>
      <c r="U24" s="445"/>
      <c r="V24" s="445"/>
    </row>
    <row r="25" spans="2:25" ht="15" customHeight="1">
      <c r="C25" s="445"/>
      <c r="D25" s="445"/>
      <c r="E25" s="445"/>
      <c r="F25" s="445"/>
      <c r="G25" s="445"/>
      <c r="H25" s="445"/>
      <c r="I25" s="445"/>
      <c r="J25" s="445"/>
      <c r="K25" s="445"/>
      <c r="L25" s="445"/>
      <c r="M25" s="445"/>
      <c r="N25" s="445"/>
      <c r="O25" s="445"/>
      <c r="P25" s="445"/>
      <c r="Q25" s="445"/>
      <c r="R25" s="445"/>
      <c r="S25" s="445"/>
      <c r="T25" s="445"/>
      <c r="U25" s="445"/>
      <c r="V25" s="445"/>
    </row>
    <row r="26" spans="2:25" ht="15" customHeight="1">
      <c r="C26" s="445"/>
      <c r="D26" s="445"/>
      <c r="E26" s="445"/>
      <c r="F26" s="445"/>
      <c r="G26" s="445"/>
      <c r="H26" s="445"/>
      <c r="I26" s="445"/>
      <c r="J26" s="445"/>
      <c r="K26" s="445"/>
      <c r="L26" s="445"/>
      <c r="M26" s="445"/>
      <c r="N26" s="445"/>
      <c r="O26" s="445"/>
      <c r="P26" s="445"/>
      <c r="Q26" s="445"/>
      <c r="R26" s="445"/>
      <c r="S26" s="445"/>
      <c r="T26" s="445"/>
      <c r="U26" s="445"/>
      <c r="V26" s="445"/>
    </row>
    <row r="27" spans="2:25" ht="15" customHeight="1">
      <c r="C27" s="445"/>
      <c r="D27" s="445"/>
      <c r="E27" s="445"/>
      <c r="F27" s="445"/>
      <c r="G27" s="445"/>
      <c r="H27" s="445"/>
      <c r="I27" s="445"/>
      <c r="J27" s="445"/>
      <c r="K27" s="445"/>
      <c r="L27" s="445"/>
      <c r="M27" s="445"/>
      <c r="N27" s="445"/>
      <c r="O27" s="445"/>
      <c r="P27" s="445"/>
      <c r="Q27" s="445"/>
      <c r="R27" s="445"/>
      <c r="S27" s="445"/>
      <c r="T27" s="445"/>
      <c r="U27" s="445"/>
      <c r="V27" s="445"/>
    </row>
    <row r="28" spans="2:25" ht="15" customHeight="1">
      <c r="C28" s="445"/>
      <c r="D28" s="445"/>
      <c r="E28" s="445"/>
      <c r="F28" s="445"/>
      <c r="G28" s="445"/>
      <c r="H28" s="445"/>
      <c r="I28" s="445"/>
      <c r="J28" s="445"/>
      <c r="K28" s="445"/>
      <c r="L28" s="445"/>
      <c r="M28" s="445"/>
      <c r="N28" s="445"/>
      <c r="O28" s="445"/>
      <c r="P28" s="445"/>
      <c r="Q28" s="445"/>
      <c r="R28" s="445"/>
      <c r="S28" s="445"/>
      <c r="T28" s="445"/>
      <c r="U28" s="445"/>
      <c r="V28" s="445"/>
    </row>
    <row r="29" spans="2:25" ht="15" customHeight="1">
      <c r="C29" s="445"/>
      <c r="D29" s="445"/>
      <c r="E29" s="445"/>
      <c r="F29" s="445"/>
      <c r="G29" s="445"/>
      <c r="H29" s="445"/>
      <c r="I29" s="445"/>
      <c r="J29" s="445"/>
      <c r="K29" s="445"/>
      <c r="L29" s="445"/>
      <c r="M29" s="445"/>
      <c r="N29" s="445"/>
      <c r="O29" s="445"/>
      <c r="P29" s="445"/>
      <c r="Q29" s="445"/>
      <c r="R29" s="445"/>
      <c r="S29" s="445"/>
      <c r="T29" s="445"/>
      <c r="U29" s="445"/>
      <c r="V29" s="445"/>
    </row>
    <row r="30" spans="2:25" ht="15" customHeight="1">
      <c r="C30" s="445"/>
      <c r="D30" s="445"/>
      <c r="E30" s="445"/>
      <c r="F30" s="445"/>
      <c r="G30" s="445"/>
      <c r="H30" s="445"/>
      <c r="I30" s="445"/>
      <c r="J30" s="445"/>
      <c r="K30" s="445"/>
      <c r="L30" s="445"/>
      <c r="M30" s="445"/>
      <c r="N30" s="445"/>
      <c r="O30" s="445"/>
      <c r="P30" s="445"/>
      <c r="Q30" s="445"/>
      <c r="R30" s="445"/>
      <c r="S30" s="445"/>
      <c r="T30" s="445"/>
      <c r="U30" s="445"/>
      <c r="V30" s="445"/>
    </row>
    <row r="31" spans="2:25" ht="15" customHeight="1">
      <c r="C31" s="445"/>
      <c r="D31" s="445"/>
      <c r="E31" s="445"/>
      <c r="F31" s="445"/>
      <c r="G31" s="445"/>
      <c r="H31" s="445"/>
      <c r="I31" s="445"/>
      <c r="J31" s="445"/>
      <c r="K31" s="445"/>
      <c r="L31" s="445"/>
      <c r="M31" s="445"/>
      <c r="N31" s="445"/>
      <c r="O31" s="445"/>
      <c r="P31" s="445"/>
      <c r="Q31" s="445"/>
      <c r="R31" s="445"/>
      <c r="S31" s="445"/>
      <c r="T31" s="445"/>
      <c r="U31" s="445"/>
      <c r="V31" s="445"/>
    </row>
    <row r="32" spans="2:25" ht="15" customHeight="1">
      <c r="C32" s="445"/>
      <c r="D32" s="445"/>
      <c r="E32" s="445"/>
      <c r="F32" s="445"/>
      <c r="G32" s="445"/>
      <c r="H32" s="445"/>
      <c r="I32" s="445"/>
      <c r="J32" s="445"/>
      <c r="K32" s="445"/>
      <c r="L32" s="445"/>
      <c r="M32" s="445"/>
      <c r="N32" s="445"/>
      <c r="O32" s="445"/>
      <c r="P32" s="445"/>
      <c r="Q32" s="445"/>
      <c r="R32" s="445"/>
      <c r="S32" s="445"/>
      <c r="T32" s="445"/>
      <c r="U32" s="445"/>
      <c r="V32" s="445"/>
    </row>
    <row r="33" spans="3:22" ht="15" customHeight="1">
      <c r="C33" s="445"/>
      <c r="D33" s="445"/>
      <c r="E33" s="445"/>
      <c r="F33" s="445"/>
      <c r="G33" s="445"/>
      <c r="H33" s="445"/>
      <c r="I33" s="445"/>
      <c r="J33" s="445"/>
      <c r="K33" s="445"/>
      <c r="L33" s="445"/>
      <c r="M33" s="445"/>
      <c r="N33" s="445"/>
      <c r="O33" s="445"/>
      <c r="P33" s="445"/>
      <c r="Q33" s="445"/>
      <c r="R33" s="445"/>
      <c r="S33" s="445"/>
      <c r="T33" s="445"/>
      <c r="U33" s="445"/>
      <c r="V33" s="445"/>
    </row>
    <row r="34" spans="3:22" ht="15" customHeight="1">
      <c r="C34" s="445"/>
      <c r="D34" s="445"/>
      <c r="E34" s="445"/>
      <c r="F34" s="445"/>
      <c r="G34" s="445"/>
      <c r="H34" s="445"/>
      <c r="I34" s="445"/>
      <c r="J34" s="445"/>
      <c r="K34" s="445"/>
      <c r="L34" s="445"/>
      <c r="M34" s="445"/>
      <c r="N34" s="445"/>
      <c r="O34" s="445"/>
      <c r="P34" s="445"/>
      <c r="Q34" s="445"/>
      <c r="R34" s="445"/>
      <c r="S34" s="445"/>
      <c r="T34" s="445"/>
      <c r="U34" s="445"/>
      <c r="V34" s="445"/>
    </row>
    <row r="35" spans="3:22" ht="15" customHeight="1">
      <c r="C35" s="445"/>
      <c r="D35" s="445"/>
      <c r="E35" s="445"/>
      <c r="F35" s="445"/>
      <c r="G35" s="445"/>
      <c r="H35" s="445"/>
      <c r="I35" s="445"/>
      <c r="J35" s="445"/>
      <c r="K35" s="445"/>
      <c r="L35" s="445"/>
      <c r="M35" s="445"/>
      <c r="N35" s="445"/>
      <c r="O35" s="445"/>
      <c r="P35" s="445"/>
      <c r="Q35" s="445"/>
      <c r="R35" s="445"/>
      <c r="S35" s="445"/>
      <c r="T35" s="445"/>
      <c r="U35" s="445"/>
      <c r="V35" s="445"/>
    </row>
    <row r="36" spans="3:22" ht="15" customHeight="1">
      <c r="C36" s="445"/>
      <c r="D36" s="445"/>
      <c r="E36" s="445"/>
      <c r="F36" s="445"/>
      <c r="G36" s="445"/>
      <c r="H36" s="445"/>
      <c r="I36" s="445"/>
      <c r="J36" s="445"/>
      <c r="K36" s="445"/>
      <c r="L36" s="445"/>
      <c r="M36" s="445"/>
      <c r="N36" s="445"/>
      <c r="O36" s="445"/>
      <c r="P36" s="445"/>
      <c r="Q36" s="445"/>
      <c r="R36" s="445"/>
      <c r="S36" s="445"/>
      <c r="T36" s="445"/>
      <c r="U36" s="445"/>
      <c r="V36" s="445"/>
    </row>
    <row r="37" spans="3:22" ht="15" customHeight="1">
      <c r="C37" s="445"/>
      <c r="D37" s="445"/>
      <c r="E37" s="445"/>
      <c r="F37" s="445"/>
      <c r="G37" s="445"/>
      <c r="H37" s="445"/>
      <c r="I37" s="445"/>
      <c r="J37" s="445"/>
      <c r="K37" s="445"/>
      <c r="L37" s="445"/>
      <c r="M37" s="445"/>
      <c r="N37" s="445"/>
      <c r="O37" s="445"/>
      <c r="P37" s="445"/>
      <c r="Q37" s="445"/>
      <c r="R37" s="445"/>
      <c r="S37" s="445"/>
      <c r="T37" s="445"/>
      <c r="U37" s="445"/>
      <c r="V37" s="445"/>
    </row>
    <row r="38" spans="3:22" ht="15" customHeight="1">
      <c r="C38" s="445"/>
      <c r="D38" s="445"/>
      <c r="E38" s="445"/>
      <c r="F38" s="445"/>
      <c r="G38" s="445"/>
      <c r="H38" s="445"/>
      <c r="I38" s="445"/>
      <c r="J38" s="445"/>
      <c r="K38" s="445"/>
      <c r="L38" s="445"/>
      <c r="M38" s="445"/>
      <c r="N38" s="445"/>
      <c r="O38" s="445"/>
      <c r="P38" s="445"/>
      <c r="Q38" s="445"/>
      <c r="R38" s="445"/>
      <c r="S38" s="445"/>
      <c r="T38" s="445"/>
      <c r="U38" s="445"/>
      <c r="V38" s="445"/>
    </row>
    <row r="39" spans="3:22" ht="15" customHeight="1">
      <c r="C39" s="445"/>
      <c r="D39" s="445"/>
      <c r="E39" s="445"/>
      <c r="F39" s="445"/>
      <c r="G39" s="445"/>
      <c r="H39" s="445"/>
      <c r="I39" s="445"/>
      <c r="J39" s="445"/>
      <c r="K39" s="445"/>
      <c r="L39" s="445"/>
      <c r="M39" s="445"/>
      <c r="N39" s="445"/>
      <c r="O39" s="445"/>
      <c r="P39" s="445"/>
      <c r="Q39" s="445"/>
      <c r="R39" s="445"/>
      <c r="S39" s="445"/>
      <c r="T39" s="445"/>
      <c r="U39" s="445"/>
      <c r="V39" s="445"/>
    </row>
    <row r="40" spans="3:22" ht="15" customHeight="1">
      <c r="C40" s="445"/>
      <c r="D40" s="445"/>
      <c r="E40" s="445"/>
      <c r="F40" s="445"/>
      <c r="G40" s="445"/>
      <c r="H40" s="445"/>
      <c r="I40" s="445"/>
      <c r="J40" s="445"/>
      <c r="K40" s="445"/>
      <c r="L40" s="445"/>
      <c r="M40" s="445"/>
      <c r="N40" s="445"/>
      <c r="O40" s="445"/>
      <c r="P40" s="445"/>
      <c r="Q40" s="445"/>
      <c r="R40" s="445"/>
      <c r="S40" s="445"/>
      <c r="T40" s="445"/>
      <c r="U40" s="445"/>
      <c r="V40" s="445"/>
    </row>
    <row r="41" spans="3:22" ht="15" customHeight="1">
      <c r="C41" s="445"/>
      <c r="D41" s="445"/>
      <c r="E41" s="445"/>
      <c r="F41" s="445"/>
      <c r="G41" s="445"/>
      <c r="H41" s="445"/>
      <c r="I41" s="445"/>
      <c r="J41" s="445"/>
      <c r="K41" s="445"/>
      <c r="L41" s="445"/>
      <c r="M41" s="445"/>
      <c r="N41" s="445"/>
      <c r="O41" s="445"/>
      <c r="P41" s="445"/>
      <c r="Q41" s="445"/>
      <c r="R41" s="445"/>
      <c r="S41" s="445"/>
      <c r="T41" s="445"/>
      <c r="U41" s="445"/>
      <c r="V41" s="445"/>
    </row>
    <row r="42" spans="3:22" ht="15" customHeight="1">
      <c r="C42" s="445"/>
      <c r="D42" s="445"/>
      <c r="E42" s="445"/>
      <c r="F42" s="445"/>
      <c r="G42" s="445"/>
      <c r="H42" s="445"/>
      <c r="I42" s="445"/>
      <c r="J42" s="445"/>
      <c r="K42" s="445"/>
      <c r="L42" s="445"/>
      <c r="M42" s="445"/>
      <c r="N42" s="445"/>
      <c r="O42" s="445"/>
      <c r="P42" s="445"/>
      <c r="Q42" s="445"/>
      <c r="R42" s="445"/>
      <c r="S42" s="445"/>
      <c r="T42" s="445"/>
      <c r="U42" s="445"/>
      <c r="V42" s="445"/>
    </row>
    <row r="43" spans="3:22" ht="15" customHeight="1">
      <c r="C43" s="445"/>
      <c r="D43" s="445"/>
      <c r="E43" s="445"/>
      <c r="F43" s="445"/>
      <c r="G43" s="445"/>
      <c r="H43" s="445"/>
      <c r="I43" s="445"/>
      <c r="J43" s="445"/>
      <c r="K43" s="445"/>
      <c r="L43" s="445"/>
      <c r="M43" s="445"/>
      <c r="N43" s="445"/>
      <c r="O43" s="445"/>
      <c r="P43" s="445"/>
      <c r="Q43" s="445"/>
      <c r="R43" s="445"/>
      <c r="S43" s="445"/>
      <c r="T43" s="445"/>
      <c r="U43" s="445"/>
      <c r="V43" s="445"/>
    </row>
    <row r="44" spans="3:22" ht="15" customHeight="1">
      <c r="C44" s="445"/>
      <c r="D44" s="445"/>
      <c r="E44" s="445"/>
      <c r="F44" s="445"/>
      <c r="G44" s="445"/>
      <c r="H44" s="445"/>
      <c r="I44" s="445"/>
      <c r="J44" s="445"/>
      <c r="K44" s="445"/>
      <c r="L44" s="445"/>
      <c r="M44" s="445"/>
      <c r="N44" s="445"/>
      <c r="O44" s="445"/>
      <c r="P44" s="445"/>
      <c r="Q44" s="445"/>
      <c r="R44" s="445"/>
      <c r="S44" s="445"/>
      <c r="T44" s="445"/>
      <c r="U44" s="445"/>
      <c r="V44" s="445"/>
    </row>
    <row r="45" spans="3:22" ht="15" customHeight="1">
      <c r="C45" s="445"/>
      <c r="D45" s="445"/>
      <c r="E45" s="445"/>
      <c r="F45" s="445"/>
      <c r="G45" s="445"/>
      <c r="H45" s="445"/>
      <c r="I45" s="445"/>
      <c r="J45" s="445"/>
      <c r="K45" s="445"/>
      <c r="L45" s="445"/>
      <c r="M45" s="445"/>
      <c r="N45" s="445"/>
      <c r="O45" s="445"/>
      <c r="P45" s="445"/>
      <c r="Q45" s="445"/>
      <c r="R45" s="445"/>
      <c r="S45" s="445"/>
      <c r="T45" s="445"/>
      <c r="U45" s="445"/>
      <c r="V45" s="445"/>
    </row>
    <row r="46" spans="3:22" ht="15" customHeight="1">
      <c r="C46" s="445"/>
      <c r="D46" s="445"/>
      <c r="E46" s="445"/>
      <c r="F46" s="445"/>
      <c r="G46" s="445"/>
      <c r="H46" s="445"/>
      <c r="I46" s="445"/>
      <c r="J46" s="445"/>
      <c r="K46" s="445"/>
      <c r="L46" s="445"/>
      <c r="M46" s="445"/>
      <c r="N46" s="445"/>
      <c r="O46" s="445"/>
      <c r="P46" s="445"/>
      <c r="Q46" s="445"/>
      <c r="R46" s="445"/>
      <c r="S46" s="445"/>
      <c r="T46" s="445"/>
      <c r="U46" s="445"/>
      <c r="V46" s="445"/>
    </row>
    <row r="47" spans="3:22" ht="15" customHeight="1">
      <c r="C47" s="445"/>
      <c r="D47" s="445"/>
      <c r="E47" s="445"/>
      <c r="F47" s="445"/>
      <c r="G47" s="445"/>
      <c r="H47" s="445"/>
      <c r="I47" s="445"/>
      <c r="J47" s="445"/>
      <c r="K47" s="445"/>
      <c r="L47" s="445"/>
      <c r="M47" s="445"/>
      <c r="N47" s="445"/>
      <c r="O47" s="445"/>
      <c r="P47" s="445"/>
      <c r="Q47" s="445"/>
      <c r="R47" s="445"/>
      <c r="S47" s="445"/>
      <c r="T47" s="445"/>
      <c r="U47" s="445"/>
      <c r="V47" s="445"/>
    </row>
    <row r="48" spans="3:22"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sheetData>
  <sheetProtection formatCells="0" selectLockedCells="1"/>
  <mergeCells count="36">
    <mergeCell ref="A1:Z1"/>
    <mergeCell ref="B5:C5"/>
    <mergeCell ref="D5:H5"/>
    <mergeCell ref="I5:L5"/>
    <mergeCell ref="M5:Q5"/>
    <mergeCell ref="B7:Y7"/>
    <mergeCell ref="B9:Y9"/>
    <mergeCell ref="K11:O11"/>
    <mergeCell ref="P11:R11"/>
    <mergeCell ref="T11:U11"/>
    <mergeCell ref="W11:X11"/>
    <mergeCell ref="W19:Y19"/>
    <mergeCell ref="K12:O12"/>
    <mergeCell ref="B14:E14"/>
    <mergeCell ref="F14:I14"/>
    <mergeCell ref="K14:L14"/>
    <mergeCell ref="Q14:R14"/>
    <mergeCell ref="L15:M15"/>
    <mergeCell ref="N15:O15"/>
    <mergeCell ref="P15:Q15"/>
    <mergeCell ref="T22:Y22"/>
    <mergeCell ref="B2:I2"/>
    <mergeCell ref="L20:M20"/>
    <mergeCell ref="N20:O20"/>
    <mergeCell ref="P20:Q20"/>
    <mergeCell ref="B22:D22"/>
    <mergeCell ref="E22:Q22"/>
    <mergeCell ref="R22:S22"/>
    <mergeCell ref="B17:D17"/>
    <mergeCell ref="E17:Q17"/>
    <mergeCell ref="R17:S17"/>
    <mergeCell ref="T17:Y17"/>
    <mergeCell ref="B19:E19"/>
    <mergeCell ref="F19:I19"/>
    <mergeCell ref="K19:L19"/>
    <mergeCell ref="Q19:R19"/>
  </mergeCells>
  <phoneticPr fontId="190" type="noConversion"/>
  <printOptions horizontalCentered="1"/>
  <pageMargins left="0.19685039370078741" right="0.19685039370078741" top="0.19685039370078741" bottom="0.19685039370078741" header="0" footer="0"/>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F9397-AFF3-4E9E-9C2F-60AA8CB6A73F}">
  <sheetPr>
    <tabColor rgb="FFFF0000"/>
    <pageSetUpPr fitToPage="1"/>
  </sheetPr>
  <dimension ref="A1:Z50"/>
  <sheetViews>
    <sheetView showGridLines="0" topLeftCell="A10" workbookViewId="0">
      <selection activeCell="O7" sqref="O7:Q7"/>
    </sheetView>
  </sheetViews>
  <sheetFormatPr defaultColWidth="3.625" defaultRowHeight="15" customHeight="1"/>
  <cols>
    <col min="1" max="16384" width="3.625" style="174"/>
  </cols>
  <sheetData>
    <row r="1" spans="1:26" ht="50.1" customHeight="1">
      <c r="A1" s="1381" t="s">
        <v>945</v>
      </c>
      <c r="B1" s="1369"/>
      <c r="C1" s="1369"/>
      <c r="D1" s="1369"/>
      <c r="E1" s="1369"/>
      <c r="F1" s="1369"/>
      <c r="G1" s="1369"/>
      <c r="H1" s="1369"/>
      <c r="I1" s="1369"/>
      <c r="J1" s="1369"/>
      <c r="K1" s="1369"/>
      <c r="L1" s="1369"/>
      <c r="M1" s="1369"/>
      <c r="N1" s="1369"/>
      <c r="O1" s="1369"/>
      <c r="P1" s="1369"/>
      <c r="Q1" s="1369"/>
      <c r="R1" s="1369"/>
      <c r="S1" s="1369"/>
      <c r="T1" s="1369"/>
      <c r="U1" s="1369"/>
      <c r="V1" s="1369"/>
      <c r="W1" s="1369"/>
      <c r="X1" s="1369"/>
      <c r="Y1" s="1369"/>
      <c r="Z1" s="1369"/>
    </row>
    <row r="2" spans="1:26" ht="35.1" customHeight="1">
      <c r="A2" s="442"/>
      <c r="B2" s="1355" t="str">
        <f>IF(Application!A7="","",Application!A7)</f>
        <v>東京日英学院</v>
      </c>
      <c r="C2" s="1355"/>
      <c r="D2" s="1355"/>
      <c r="E2" s="1355"/>
      <c r="F2" s="1355"/>
      <c r="G2" s="1355"/>
      <c r="H2" s="1355"/>
      <c r="I2" s="1355"/>
      <c r="J2" s="560" t="str">
        <f>IF(Application!J7="","",Application!J7)</f>
        <v>学校長殿</v>
      </c>
      <c r="K2" s="476"/>
      <c r="L2" s="476"/>
      <c r="M2" s="441"/>
      <c r="N2" s="441"/>
      <c r="O2" s="441"/>
      <c r="P2" s="441"/>
    </row>
    <row r="3" spans="1:26" ht="15" customHeight="1">
      <c r="A3" s="443"/>
      <c r="B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ht="20.100000000000001" customHeight="1">
      <c r="B5" s="1370" t="s">
        <v>925</v>
      </c>
      <c r="C5" s="1370"/>
      <c r="D5" s="1371" t="str">
        <f>IF(AND(Application!F29="",Application!M29=""),"",Application!F29&amp;" "&amp;Application!M29)</f>
        <v/>
      </c>
      <c r="E5" s="1371"/>
      <c r="F5" s="1371"/>
      <c r="G5" s="1371"/>
      <c r="H5" s="1371"/>
      <c r="I5" s="1363" t="s">
        <v>926</v>
      </c>
      <c r="J5" s="1363"/>
      <c r="K5" s="1363"/>
      <c r="L5" s="1363"/>
      <c r="M5" s="1372" t="str">
        <f>IF(Application!C117="","",Application!C117)</f>
        <v/>
      </c>
      <c r="N5" s="1372"/>
      <c r="O5" s="1372"/>
      <c r="P5" s="1372"/>
      <c r="Q5" s="1372"/>
      <c r="R5" s="12" t="s">
        <v>947</v>
      </c>
      <c r="S5" s="12"/>
      <c r="T5" s="446"/>
      <c r="U5" s="446"/>
      <c r="V5" s="446"/>
      <c r="W5" s="446"/>
      <c r="X5" s="446"/>
      <c r="Y5" s="446"/>
    </row>
    <row r="6" spans="1:26" ht="3" customHeight="1">
      <c r="B6" s="447"/>
      <c r="C6" s="447"/>
      <c r="D6" s="448"/>
      <c r="E6" s="448"/>
      <c r="F6" s="448"/>
      <c r="G6" s="448"/>
      <c r="H6" s="448"/>
      <c r="I6" s="449"/>
      <c r="J6" s="449"/>
      <c r="K6" s="449"/>
      <c r="L6" s="449"/>
      <c r="M6" s="449"/>
      <c r="N6" s="449"/>
      <c r="O6" s="449"/>
      <c r="P6" s="449"/>
      <c r="Q6" s="449"/>
      <c r="R6" s="449"/>
      <c r="S6" s="449"/>
      <c r="T6" s="449"/>
      <c r="U6" s="449"/>
      <c r="V6" s="449"/>
      <c r="W6" s="449"/>
      <c r="X6" s="449"/>
      <c r="Y6" s="449"/>
    </row>
    <row r="7" spans="1:26" ht="264.75" customHeight="1">
      <c r="B7" s="1373" t="s">
        <v>948</v>
      </c>
      <c r="C7" s="1374"/>
      <c r="D7" s="1374"/>
      <c r="E7" s="1374"/>
      <c r="F7" s="1374"/>
      <c r="G7" s="1374"/>
      <c r="H7" s="1374"/>
      <c r="I7" s="1374"/>
      <c r="J7" s="1374"/>
      <c r="K7" s="1374"/>
      <c r="L7" s="1374"/>
      <c r="M7" s="1374"/>
      <c r="N7" s="1374"/>
      <c r="O7" s="1374"/>
      <c r="P7" s="1374"/>
      <c r="Q7" s="1374"/>
      <c r="R7" s="1374"/>
      <c r="S7" s="1374"/>
      <c r="T7" s="1374"/>
      <c r="U7" s="1374"/>
      <c r="V7" s="1374"/>
      <c r="W7" s="1374"/>
      <c r="X7" s="1374"/>
      <c r="Y7" s="1374"/>
    </row>
    <row r="8" spans="1:26" s="454" customFormat="1" ht="3" customHeight="1">
      <c r="B8" s="472"/>
      <c r="C8" s="472"/>
      <c r="D8" s="473"/>
      <c r="E8" s="473"/>
      <c r="F8" s="473"/>
      <c r="G8" s="473"/>
      <c r="H8" s="473"/>
      <c r="I8" s="474"/>
      <c r="J8" s="474"/>
      <c r="K8" s="474"/>
      <c r="L8" s="474"/>
      <c r="M8" s="474"/>
      <c r="N8" s="474"/>
      <c r="O8" s="474"/>
      <c r="P8" s="474"/>
      <c r="Q8" s="474"/>
      <c r="R8" s="474"/>
      <c r="S8" s="474"/>
      <c r="T8" s="474"/>
      <c r="U8" s="474"/>
      <c r="V8" s="474"/>
      <c r="W8" s="474"/>
      <c r="X8" s="474"/>
      <c r="Y8" s="474"/>
    </row>
    <row r="9" spans="1:26" s="454" customFormat="1" ht="346.5" customHeight="1">
      <c r="B9" s="1386" t="s">
        <v>946</v>
      </c>
      <c r="C9" s="1387"/>
      <c r="D9" s="1387"/>
      <c r="E9" s="1387"/>
      <c r="F9" s="1387"/>
      <c r="G9" s="1387"/>
      <c r="H9" s="1387"/>
      <c r="I9" s="1387"/>
      <c r="J9" s="1387"/>
      <c r="K9" s="1387"/>
      <c r="L9" s="1387"/>
      <c r="M9" s="1387"/>
      <c r="N9" s="1387"/>
      <c r="O9" s="1387"/>
      <c r="P9" s="1387"/>
      <c r="Q9" s="1387"/>
      <c r="R9" s="1387"/>
      <c r="S9" s="1387"/>
      <c r="T9" s="1387"/>
      <c r="U9" s="1387"/>
      <c r="V9" s="1387"/>
      <c r="W9" s="1387"/>
      <c r="X9" s="1387"/>
      <c r="Y9" s="1387"/>
    </row>
    <row r="10" spans="1:26" ht="8.1" customHeight="1">
      <c r="C10" s="458"/>
      <c r="D10" s="458"/>
      <c r="E10" s="458"/>
      <c r="F10" s="458"/>
      <c r="G10" s="458"/>
      <c r="H10" s="458"/>
      <c r="I10" s="458"/>
      <c r="J10" s="458"/>
      <c r="K10" s="458"/>
      <c r="L10" s="458"/>
      <c r="M10" s="458"/>
      <c r="N10" s="458"/>
      <c r="O10" s="458"/>
      <c r="P10" s="458"/>
      <c r="Q10" s="458"/>
      <c r="R10" s="458"/>
      <c r="S10" s="458"/>
      <c r="T10" s="458"/>
      <c r="U10" s="458"/>
      <c r="V10" s="458"/>
    </row>
    <row r="11" spans="1:26" ht="15" customHeight="1">
      <c r="C11" s="458"/>
      <c r="D11" s="458"/>
      <c r="E11" s="458"/>
      <c r="F11" s="458"/>
      <c r="G11" s="458"/>
      <c r="H11" s="458"/>
      <c r="I11" s="458"/>
      <c r="J11" s="458"/>
      <c r="K11" s="1218" t="s">
        <v>32</v>
      </c>
      <c r="L11" s="1218"/>
      <c r="M11" s="1218"/>
      <c r="N11" s="1218"/>
      <c r="O11" s="1218"/>
      <c r="P11" s="1260" t="str">
        <f>IF(Application!V152="","",Application!V152)</f>
        <v/>
      </c>
      <c r="Q11" s="1260"/>
      <c r="R11" s="1260"/>
      <c r="S11" s="24" t="s">
        <v>0</v>
      </c>
      <c r="T11" s="1260" t="str">
        <f>IF(Application!Z152="","",Application!Z152)</f>
        <v/>
      </c>
      <c r="U11" s="1260"/>
      <c r="V11" s="24" t="s">
        <v>1</v>
      </c>
      <c r="W11" s="1260" t="str">
        <f>IF(Application!AC152="","",Application!AC152)</f>
        <v/>
      </c>
      <c r="X11" s="1260"/>
      <c r="Y11" s="24" t="s">
        <v>2</v>
      </c>
    </row>
    <row r="12" spans="1:26" s="459" customFormat="1" ht="15" customHeight="1">
      <c r="K12" s="1365" t="s">
        <v>179</v>
      </c>
      <c r="L12" s="1365"/>
      <c r="M12" s="1365"/>
      <c r="N12" s="1365"/>
      <c r="O12" s="1365"/>
      <c r="P12" s="461"/>
      <c r="Q12" s="461"/>
      <c r="R12" s="461"/>
      <c r="S12" s="460" t="s">
        <v>180</v>
      </c>
      <c r="T12" s="461"/>
      <c r="U12" s="461"/>
      <c r="V12" s="460" t="s">
        <v>181</v>
      </c>
      <c r="W12" s="461"/>
      <c r="X12" s="461"/>
      <c r="Y12" s="460" t="s">
        <v>179</v>
      </c>
    </row>
    <row r="13" spans="1:26" ht="8.1" customHeight="1">
      <c r="C13" s="458"/>
      <c r="D13" s="458"/>
      <c r="E13" s="458"/>
      <c r="F13" s="458"/>
      <c r="G13" s="458"/>
      <c r="H13" s="458"/>
      <c r="I13" s="458"/>
      <c r="J13" s="458"/>
      <c r="K13" s="458"/>
      <c r="L13" s="458"/>
      <c r="M13" s="458"/>
      <c r="N13" s="458"/>
      <c r="O13" s="458"/>
      <c r="P13" s="458"/>
      <c r="Q13" s="458"/>
      <c r="R13" s="458"/>
      <c r="S13" s="458"/>
      <c r="T13" s="458"/>
      <c r="U13" s="458"/>
      <c r="V13" s="458"/>
    </row>
    <row r="14" spans="1:26" ht="15" customHeight="1">
      <c r="B14" s="1236" t="s">
        <v>931</v>
      </c>
      <c r="C14" s="1236"/>
      <c r="D14" s="1236"/>
      <c r="E14" s="1236"/>
      <c r="F14" s="1233"/>
      <c r="G14" s="1233"/>
      <c r="H14" s="1233"/>
      <c r="I14" s="1233"/>
      <c r="J14" s="462"/>
      <c r="K14" s="1362" t="str">
        <f>IF('★Resume-1★'!P7="","",YEAR('★Resume-1★'!P7))</f>
        <v/>
      </c>
      <c r="L14" s="1362"/>
      <c r="M14" s="26" t="s">
        <v>0</v>
      </c>
      <c r="N14" s="440" t="str">
        <f>IF('★Resume-1★'!P7="","",MONTH('★Resume-1★'!P7))</f>
        <v/>
      </c>
      <c r="O14" s="26" t="s">
        <v>1</v>
      </c>
      <c r="P14" s="440" t="str">
        <f>IF('★Resume-1★'!P7="","",DAY('★Resume-1★'!P7))</f>
        <v/>
      </c>
      <c r="Q14" s="1363" t="s">
        <v>35</v>
      </c>
      <c r="R14" s="1363"/>
      <c r="S14" s="12" t="str">
        <f>Application!V31</f>
        <v>□</v>
      </c>
      <c r="T14" s="12" t="s">
        <v>3</v>
      </c>
      <c r="U14" s="12"/>
      <c r="V14" s="66" t="str">
        <f>Application!X31</f>
        <v>□</v>
      </c>
      <c r="W14" s="12" t="s">
        <v>4</v>
      </c>
      <c r="X14" s="463" t="s">
        <v>58</v>
      </c>
    </row>
    <row r="15" spans="1:26" s="459" customFormat="1" ht="15" customHeight="1">
      <c r="B15" s="464" t="s">
        <v>199</v>
      </c>
      <c r="C15" s="461"/>
      <c r="D15" s="461"/>
      <c r="E15" s="461"/>
      <c r="F15" s="461"/>
      <c r="G15" s="465"/>
      <c r="H15" s="465"/>
      <c r="I15" s="465"/>
      <c r="J15" s="465"/>
      <c r="K15" s="465"/>
      <c r="L15" s="1356" t="s">
        <v>5</v>
      </c>
      <c r="M15" s="1356"/>
      <c r="N15" s="1356" t="s">
        <v>36</v>
      </c>
      <c r="O15" s="1356"/>
      <c r="P15" s="1356" t="s">
        <v>6</v>
      </c>
      <c r="Q15" s="1356"/>
      <c r="R15" s="466"/>
      <c r="S15" s="467"/>
      <c r="T15" s="468" t="s">
        <v>7</v>
      </c>
      <c r="U15" s="465"/>
      <c r="V15" s="469"/>
      <c r="W15" s="468" t="s">
        <v>8</v>
      </c>
      <c r="X15" s="467"/>
    </row>
    <row r="16" spans="1:26" ht="3" customHeight="1">
      <c r="B16" s="54"/>
      <c r="C16" s="56"/>
      <c r="D16" s="56"/>
      <c r="E16" s="56"/>
      <c r="F16" s="56"/>
      <c r="G16" s="5"/>
      <c r="H16" s="5"/>
      <c r="I16" s="5"/>
      <c r="J16" s="5"/>
      <c r="K16" s="5"/>
      <c r="L16" s="25"/>
      <c r="M16" s="25"/>
      <c r="N16" s="25"/>
      <c r="O16" s="25"/>
      <c r="P16" s="25"/>
      <c r="Q16" s="25"/>
      <c r="R16" s="25"/>
      <c r="S16" s="21"/>
      <c r="T16" s="23"/>
      <c r="U16" s="5"/>
      <c r="V16" s="10"/>
      <c r="W16" s="23"/>
      <c r="X16" s="21"/>
    </row>
    <row r="17" spans="2:25" ht="25.15" customHeight="1">
      <c r="B17" s="1357" t="s">
        <v>932</v>
      </c>
      <c r="C17" s="1358"/>
      <c r="D17" s="1358"/>
      <c r="E17" s="1359" t="str">
        <f>IF(Application!E42="","",Application!E42)</f>
        <v/>
      </c>
      <c r="F17" s="1359"/>
      <c r="G17" s="1359"/>
      <c r="H17" s="1359"/>
      <c r="I17" s="1359"/>
      <c r="J17" s="1359"/>
      <c r="K17" s="1359"/>
      <c r="L17" s="1359"/>
      <c r="M17" s="1359"/>
      <c r="N17" s="1359"/>
      <c r="O17" s="1359"/>
      <c r="P17" s="1359"/>
      <c r="Q17" s="1359"/>
      <c r="R17" s="1360" t="s">
        <v>933</v>
      </c>
      <c r="S17" s="1360"/>
      <c r="T17" s="1354" t="str">
        <f>IF(Application!D35="","",Application!D35)</f>
        <v/>
      </c>
      <c r="U17" s="1354"/>
      <c r="V17" s="1354"/>
      <c r="W17" s="1354"/>
      <c r="X17" s="1354"/>
      <c r="Y17" s="1354"/>
    </row>
    <row r="18" spans="2:25" ht="8.1" customHeight="1">
      <c r="C18" s="458"/>
      <c r="D18" s="458"/>
      <c r="E18" s="458"/>
      <c r="F18" s="458"/>
      <c r="G18" s="458"/>
      <c r="H18" s="458"/>
      <c r="I18" s="458"/>
      <c r="J18" s="458"/>
      <c r="K18" s="458"/>
      <c r="L18" s="458"/>
      <c r="M18" s="458"/>
      <c r="N18" s="458"/>
      <c r="O18" s="458"/>
      <c r="P18" s="458"/>
      <c r="Q18" s="458"/>
      <c r="R18" s="458"/>
      <c r="S18" s="458"/>
      <c r="T18" s="458"/>
      <c r="U18" s="458"/>
      <c r="V18" s="458"/>
    </row>
    <row r="19" spans="2:25" ht="15" customHeight="1">
      <c r="B19" s="1370" t="s">
        <v>934</v>
      </c>
      <c r="C19" s="1370"/>
      <c r="D19" s="1370"/>
      <c r="E19" s="1370"/>
      <c r="F19" s="1233"/>
      <c r="G19" s="1233"/>
      <c r="H19" s="1233"/>
      <c r="I19" s="1233"/>
      <c r="J19" s="462"/>
      <c r="K19" s="1362" t="str">
        <f>IF(Application!S117="","",Application!S117)</f>
        <v/>
      </c>
      <c r="L19" s="1362"/>
      <c r="M19" s="26" t="s">
        <v>0</v>
      </c>
      <c r="N19" s="440" t="str">
        <f>IF(Application!V117="","",Application!V117)</f>
        <v/>
      </c>
      <c r="O19" s="26" t="s">
        <v>1</v>
      </c>
      <c r="P19" s="440" t="str">
        <f>IF(Application!X117="","",Application!X117)</f>
        <v/>
      </c>
      <c r="Q19" s="1363" t="s">
        <v>935</v>
      </c>
      <c r="R19" s="1363"/>
      <c r="S19" s="12" t="s">
        <v>936</v>
      </c>
      <c r="T19" s="12"/>
      <c r="U19" s="12"/>
      <c r="V19" s="66"/>
      <c r="W19" s="1364" t="str">
        <f>IF(Application!M117="","",Application!M117)</f>
        <v/>
      </c>
      <c r="X19" s="1364"/>
      <c r="Y19" s="1364"/>
    </row>
    <row r="20" spans="2:25" s="459" customFormat="1" ht="15" customHeight="1">
      <c r="B20" s="464" t="s">
        <v>198</v>
      </c>
      <c r="C20" s="461"/>
      <c r="D20" s="461"/>
      <c r="E20" s="461"/>
      <c r="F20" s="461"/>
      <c r="G20" s="465"/>
      <c r="H20" s="465"/>
      <c r="I20" s="465"/>
      <c r="J20" s="465"/>
      <c r="K20" s="465"/>
      <c r="L20" s="1356" t="s">
        <v>5</v>
      </c>
      <c r="M20" s="1356"/>
      <c r="N20" s="1356" t="s">
        <v>36</v>
      </c>
      <c r="O20" s="1356"/>
      <c r="P20" s="1356" t="s">
        <v>6</v>
      </c>
      <c r="Q20" s="1356"/>
      <c r="R20" s="466"/>
      <c r="S20" s="467" t="s">
        <v>937</v>
      </c>
      <c r="T20" s="468"/>
      <c r="U20" s="465"/>
      <c r="V20" s="469"/>
      <c r="W20" s="468"/>
      <c r="X20" s="467"/>
    </row>
    <row r="21" spans="2:25" ht="3" customHeight="1">
      <c r="B21" s="54"/>
      <c r="C21" s="56"/>
      <c r="D21" s="56"/>
      <c r="E21" s="56"/>
      <c r="F21" s="56"/>
      <c r="G21" s="5"/>
      <c r="H21" s="5"/>
      <c r="I21" s="5"/>
      <c r="J21" s="5"/>
      <c r="K21" s="5"/>
      <c r="L21" s="25"/>
      <c r="M21" s="25"/>
      <c r="N21" s="25"/>
      <c r="O21" s="25"/>
      <c r="P21" s="25"/>
      <c r="Q21" s="25"/>
      <c r="R21" s="25"/>
      <c r="S21" s="21"/>
      <c r="T21" s="23"/>
      <c r="U21" s="5"/>
      <c r="V21" s="10"/>
      <c r="W21" s="23"/>
      <c r="X21" s="21"/>
    </row>
    <row r="22" spans="2:25" ht="25.15" customHeight="1">
      <c r="B22" s="1357" t="s">
        <v>932</v>
      </c>
      <c r="C22" s="1358"/>
      <c r="D22" s="1358"/>
      <c r="E22" s="1359" t="str">
        <f>IF(Application!C119="","",Application!C119)</f>
        <v/>
      </c>
      <c r="F22" s="1359"/>
      <c r="G22" s="1359"/>
      <c r="H22" s="1359"/>
      <c r="I22" s="1359"/>
      <c r="J22" s="1359"/>
      <c r="K22" s="1359"/>
      <c r="L22" s="1359"/>
      <c r="M22" s="1359"/>
      <c r="N22" s="1359"/>
      <c r="O22" s="1359"/>
      <c r="P22" s="1359"/>
      <c r="Q22" s="1359"/>
      <c r="R22" s="1360" t="s">
        <v>933</v>
      </c>
      <c r="S22" s="1360"/>
      <c r="T22" s="1354" t="str">
        <f>IF(Application!AB117="","",Application!AB117)</f>
        <v/>
      </c>
      <c r="U22" s="1354"/>
      <c r="V22" s="1354"/>
      <c r="W22" s="1354"/>
      <c r="X22" s="1354"/>
      <c r="Y22" s="1354"/>
    </row>
    <row r="23" spans="2:25" ht="15" customHeight="1">
      <c r="C23" s="458"/>
      <c r="D23" s="458"/>
      <c r="E23" s="458"/>
      <c r="F23" s="458"/>
      <c r="G23" s="458"/>
      <c r="H23" s="458"/>
      <c r="I23" s="458"/>
      <c r="J23" s="458"/>
      <c r="K23" s="458"/>
      <c r="L23" s="458"/>
      <c r="M23" s="458"/>
      <c r="N23" s="458"/>
      <c r="O23" s="458"/>
      <c r="P23" s="458"/>
      <c r="Q23" s="458"/>
      <c r="R23" s="458"/>
      <c r="S23" s="458"/>
      <c r="T23" s="458"/>
      <c r="U23" s="458"/>
      <c r="V23" s="458"/>
    </row>
    <row r="24" spans="2:25" ht="15" customHeight="1">
      <c r="C24" s="445"/>
      <c r="D24" s="445"/>
      <c r="E24" s="445"/>
      <c r="F24" s="445"/>
      <c r="G24" s="445"/>
      <c r="H24" s="445"/>
      <c r="I24" s="445"/>
      <c r="J24" s="445"/>
      <c r="K24" s="445"/>
      <c r="L24" s="445"/>
      <c r="M24" s="445"/>
      <c r="N24" s="445"/>
      <c r="O24" s="445"/>
      <c r="P24" s="445"/>
      <c r="Q24" s="445"/>
      <c r="R24" s="445"/>
      <c r="S24" s="445"/>
      <c r="T24" s="445"/>
      <c r="U24" s="445"/>
      <c r="V24" s="445"/>
    </row>
    <row r="25" spans="2:25" ht="15" customHeight="1">
      <c r="C25" s="445"/>
      <c r="D25" s="445"/>
      <c r="E25" s="445"/>
      <c r="F25" s="445"/>
      <c r="G25" s="445"/>
      <c r="H25" s="445"/>
      <c r="I25" s="445"/>
      <c r="J25" s="445"/>
      <c r="K25" s="445"/>
      <c r="L25" s="445"/>
      <c r="M25" s="445"/>
      <c r="N25" s="445"/>
      <c r="O25" s="445"/>
      <c r="P25" s="445"/>
      <c r="Q25" s="445"/>
      <c r="R25" s="445"/>
      <c r="S25" s="445"/>
      <c r="T25" s="445"/>
      <c r="U25" s="445"/>
      <c r="V25" s="445"/>
    </row>
    <row r="26" spans="2:25" ht="15" customHeight="1">
      <c r="C26" s="445"/>
      <c r="D26" s="445"/>
      <c r="E26" s="445"/>
      <c r="F26" s="445"/>
      <c r="G26" s="445"/>
      <c r="H26" s="445"/>
      <c r="I26" s="445"/>
      <c r="J26" s="445"/>
      <c r="K26" s="445"/>
      <c r="L26" s="445"/>
      <c r="M26" s="445"/>
      <c r="N26" s="445"/>
      <c r="O26" s="445"/>
      <c r="P26" s="445"/>
      <c r="Q26" s="445"/>
      <c r="R26" s="445"/>
      <c r="S26" s="445"/>
      <c r="T26" s="445"/>
      <c r="U26" s="445"/>
      <c r="V26" s="445"/>
    </row>
    <row r="27" spans="2:25" ht="15" customHeight="1">
      <c r="C27" s="445"/>
      <c r="D27" s="445"/>
      <c r="E27" s="445"/>
      <c r="F27" s="445"/>
      <c r="G27" s="445"/>
      <c r="H27" s="445"/>
      <c r="I27" s="445"/>
      <c r="J27" s="445"/>
      <c r="K27" s="445"/>
      <c r="L27" s="445"/>
      <c r="M27" s="445"/>
      <c r="N27" s="445"/>
      <c r="O27" s="445"/>
      <c r="P27" s="445"/>
      <c r="Q27" s="445"/>
      <c r="R27" s="445"/>
      <c r="S27" s="445"/>
      <c r="T27" s="445"/>
      <c r="U27" s="445"/>
      <c r="V27" s="445"/>
    </row>
    <row r="28" spans="2:25" ht="15" customHeight="1">
      <c r="C28" s="445"/>
      <c r="D28" s="445"/>
      <c r="E28" s="445"/>
      <c r="F28" s="445"/>
      <c r="G28" s="445"/>
      <c r="H28" s="445"/>
      <c r="I28" s="445"/>
      <c r="J28" s="445"/>
      <c r="K28" s="445"/>
      <c r="L28" s="445"/>
      <c r="M28" s="445"/>
      <c r="N28" s="445"/>
      <c r="O28" s="445"/>
      <c r="P28" s="445"/>
      <c r="Q28" s="445"/>
      <c r="R28" s="445"/>
      <c r="S28" s="445"/>
      <c r="T28" s="445"/>
      <c r="U28" s="445"/>
      <c r="V28" s="445"/>
    </row>
    <row r="29" spans="2:25" ht="15" customHeight="1">
      <c r="C29" s="445"/>
      <c r="D29" s="445"/>
      <c r="E29" s="445"/>
      <c r="F29" s="445"/>
      <c r="G29" s="445"/>
      <c r="H29" s="445"/>
      <c r="I29" s="445"/>
      <c r="J29" s="445"/>
      <c r="K29" s="445"/>
      <c r="L29" s="445"/>
      <c r="M29" s="445"/>
      <c r="N29" s="445"/>
      <c r="O29" s="445"/>
      <c r="P29" s="445"/>
      <c r="Q29" s="445"/>
      <c r="R29" s="445"/>
      <c r="S29" s="445"/>
      <c r="T29" s="445"/>
      <c r="U29" s="445"/>
      <c r="V29" s="445"/>
    </row>
    <row r="30" spans="2:25" ht="15" customHeight="1">
      <c r="C30" s="445"/>
      <c r="D30" s="445"/>
      <c r="E30" s="445"/>
      <c r="F30" s="445"/>
      <c r="G30" s="445"/>
      <c r="H30" s="445"/>
      <c r="I30" s="445"/>
      <c r="J30" s="445"/>
      <c r="K30" s="445"/>
      <c r="L30" s="445"/>
      <c r="M30" s="445"/>
      <c r="N30" s="445"/>
      <c r="O30" s="445"/>
      <c r="P30" s="445"/>
      <c r="Q30" s="445"/>
      <c r="R30" s="445"/>
      <c r="S30" s="445"/>
      <c r="T30" s="445"/>
      <c r="U30" s="445"/>
      <c r="V30" s="445"/>
    </row>
    <row r="31" spans="2:25" ht="15" customHeight="1">
      <c r="C31" s="445"/>
      <c r="D31" s="445"/>
      <c r="E31" s="445"/>
      <c r="F31" s="445"/>
      <c r="G31" s="445"/>
      <c r="H31" s="445"/>
      <c r="I31" s="445"/>
      <c r="J31" s="445"/>
      <c r="K31" s="445"/>
      <c r="L31" s="445"/>
      <c r="M31" s="445"/>
      <c r="N31" s="445"/>
      <c r="O31" s="445"/>
      <c r="P31" s="445"/>
      <c r="Q31" s="445"/>
      <c r="R31" s="445"/>
      <c r="S31" s="445"/>
      <c r="T31" s="445"/>
      <c r="U31" s="445"/>
      <c r="V31" s="445"/>
    </row>
    <row r="32" spans="2:25" ht="15" customHeight="1">
      <c r="C32" s="445"/>
      <c r="D32" s="445"/>
      <c r="E32" s="445"/>
      <c r="F32" s="445"/>
      <c r="G32" s="445"/>
      <c r="H32" s="445"/>
      <c r="I32" s="445"/>
      <c r="J32" s="445"/>
      <c r="K32" s="445"/>
      <c r="L32" s="445"/>
      <c r="M32" s="445"/>
      <c r="N32" s="445"/>
      <c r="O32" s="445"/>
      <c r="P32" s="445"/>
      <c r="Q32" s="445"/>
      <c r="R32" s="445"/>
      <c r="S32" s="445"/>
      <c r="T32" s="445"/>
      <c r="U32" s="445"/>
      <c r="V32" s="445"/>
    </row>
    <row r="33" spans="3:22" ht="15" customHeight="1">
      <c r="C33" s="445"/>
      <c r="D33" s="445"/>
      <c r="E33" s="445"/>
      <c r="F33" s="445"/>
      <c r="G33" s="445"/>
      <c r="H33" s="445"/>
      <c r="I33" s="445"/>
      <c r="J33" s="445"/>
      <c r="K33" s="445"/>
      <c r="L33" s="445"/>
      <c r="M33" s="445"/>
      <c r="N33" s="445"/>
      <c r="O33" s="445"/>
      <c r="P33" s="445"/>
      <c r="Q33" s="445"/>
      <c r="R33" s="445"/>
      <c r="S33" s="445"/>
      <c r="T33" s="445"/>
      <c r="U33" s="445"/>
      <c r="V33" s="445"/>
    </row>
    <row r="34" spans="3:22" ht="15" customHeight="1">
      <c r="C34" s="445"/>
      <c r="D34" s="445"/>
      <c r="E34" s="445"/>
      <c r="F34" s="445"/>
      <c r="G34" s="445"/>
      <c r="H34" s="445"/>
      <c r="I34" s="445"/>
      <c r="J34" s="445"/>
      <c r="K34" s="445"/>
      <c r="L34" s="445"/>
      <c r="M34" s="445"/>
      <c r="N34" s="445"/>
      <c r="O34" s="445"/>
      <c r="P34" s="445"/>
      <c r="Q34" s="445"/>
      <c r="R34" s="445"/>
      <c r="S34" s="445"/>
      <c r="T34" s="445"/>
      <c r="U34" s="445"/>
      <c r="V34" s="445"/>
    </row>
    <row r="35" spans="3:22" ht="15" customHeight="1">
      <c r="C35" s="445"/>
      <c r="D35" s="445"/>
      <c r="E35" s="445"/>
      <c r="F35" s="445"/>
      <c r="G35" s="445"/>
      <c r="H35" s="445"/>
      <c r="I35" s="445"/>
      <c r="J35" s="445"/>
      <c r="K35" s="445"/>
      <c r="L35" s="445"/>
      <c r="M35" s="445"/>
      <c r="N35" s="445"/>
      <c r="O35" s="445"/>
      <c r="P35" s="445"/>
      <c r="Q35" s="445"/>
      <c r="R35" s="445"/>
      <c r="S35" s="445"/>
      <c r="T35" s="445"/>
      <c r="U35" s="445"/>
      <c r="V35" s="445"/>
    </row>
    <row r="36" spans="3:22" ht="15" customHeight="1">
      <c r="C36" s="445"/>
      <c r="D36" s="445"/>
      <c r="E36" s="445"/>
      <c r="F36" s="445"/>
      <c r="G36" s="445"/>
      <c r="H36" s="445"/>
      <c r="I36" s="445"/>
      <c r="J36" s="445"/>
      <c r="K36" s="445"/>
      <c r="L36" s="445"/>
      <c r="M36" s="445"/>
      <c r="N36" s="445"/>
      <c r="O36" s="445"/>
      <c r="P36" s="445"/>
      <c r="Q36" s="445"/>
      <c r="R36" s="445"/>
      <c r="S36" s="445"/>
      <c r="T36" s="445"/>
      <c r="U36" s="445"/>
      <c r="V36" s="445"/>
    </row>
    <row r="37" spans="3:22" ht="15" customHeight="1">
      <c r="C37" s="445"/>
      <c r="D37" s="445"/>
      <c r="E37" s="445"/>
      <c r="F37" s="445"/>
      <c r="G37" s="445"/>
      <c r="H37" s="445"/>
      <c r="I37" s="445"/>
      <c r="J37" s="445"/>
      <c r="K37" s="445"/>
      <c r="L37" s="445"/>
      <c r="M37" s="445"/>
      <c r="N37" s="445"/>
      <c r="O37" s="445"/>
      <c r="P37" s="445"/>
      <c r="Q37" s="445"/>
      <c r="R37" s="445"/>
      <c r="S37" s="445"/>
      <c r="T37" s="445"/>
      <c r="U37" s="445"/>
      <c r="V37" s="445"/>
    </row>
    <row r="38" spans="3:22" ht="15" customHeight="1">
      <c r="C38" s="445"/>
      <c r="D38" s="445"/>
      <c r="E38" s="445"/>
      <c r="F38" s="445"/>
      <c r="G38" s="445"/>
      <c r="H38" s="445"/>
      <c r="I38" s="445"/>
      <c r="J38" s="445"/>
      <c r="K38" s="445"/>
      <c r="L38" s="445"/>
      <c r="M38" s="445"/>
      <c r="N38" s="445"/>
      <c r="O38" s="445"/>
      <c r="P38" s="445"/>
      <c r="Q38" s="445"/>
      <c r="R38" s="445"/>
      <c r="S38" s="445"/>
      <c r="T38" s="445"/>
      <c r="U38" s="445"/>
      <c r="V38" s="445"/>
    </row>
    <row r="39" spans="3:22" ht="15" customHeight="1">
      <c r="C39" s="445"/>
      <c r="D39" s="445"/>
      <c r="E39" s="445"/>
      <c r="F39" s="445"/>
      <c r="G39" s="445"/>
      <c r="H39" s="445"/>
      <c r="I39" s="445"/>
      <c r="J39" s="445"/>
      <c r="K39" s="445"/>
      <c r="L39" s="445"/>
      <c r="M39" s="445"/>
      <c r="N39" s="445"/>
      <c r="O39" s="445"/>
      <c r="P39" s="445"/>
      <c r="Q39" s="445"/>
      <c r="R39" s="445"/>
      <c r="S39" s="445"/>
      <c r="T39" s="445"/>
      <c r="U39" s="445"/>
      <c r="V39" s="445"/>
    </row>
    <row r="40" spans="3:22" ht="15" customHeight="1">
      <c r="C40" s="445"/>
      <c r="D40" s="445"/>
      <c r="E40" s="445"/>
      <c r="F40" s="445"/>
      <c r="G40" s="445"/>
      <c r="H40" s="445"/>
      <c r="I40" s="445"/>
      <c r="J40" s="445"/>
      <c r="K40" s="445"/>
      <c r="L40" s="445"/>
      <c r="M40" s="445"/>
      <c r="N40" s="445"/>
      <c r="O40" s="445"/>
      <c r="P40" s="445"/>
      <c r="Q40" s="445"/>
      <c r="R40" s="445"/>
      <c r="S40" s="445"/>
      <c r="T40" s="445"/>
      <c r="U40" s="445"/>
      <c r="V40" s="445"/>
    </row>
    <row r="41" spans="3:22" ht="15" customHeight="1">
      <c r="C41" s="445"/>
      <c r="D41" s="445"/>
      <c r="E41" s="445"/>
      <c r="F41" s="445"/>
      <c r="G41" s="445"/>
      <c r="H41" s="445"/>
      <c r="I41" s="445"/>
      <c r="J41" s="445"/>
      <c r="K41" s="445"/>
      <c r="L41" s="445"/>
      <c r="M41" s="445"/>
      <c r="N41" s="445"/>
      <c r="O41" s="445"/>
      <c r="P41" s="445"/>
      <c r="Q41" s="445"/>
      <c r="R41" s="445"/>
      <c r="S41" s="445"/>
      <c r="T41" s="445"/>
      <c r="U41" s="445"/>
      <c r="V41" s="445"/>
    </row>
    <row r="42" spans="3:22" ht="15" customHeight="1">
      <c r="C42" s="445"/>
      <c r="D42" s="445"/>
      <c r="E42" s="445"/>
      <c r="F42" s="445"/>
      <c r="G42" s="445"/>
      <c r="H42" s="445"/>
      <c r="I42" s="445"/>
      <c r="J42" s="445"/>
      <c r="K42" s="445"/>
      <c r="L42" s="445"/>
      <c r="M42" s="445"/>
      <c r="N42" s="445"/>
      <c r="O42" s="445"/>
      <c r="P42" s="445"/>
      <c r="Q42" s="445"/>
      <c r="R42" s="445"/>
      <c r="S42" s="445"/>
      <c r="T42" s="445"/>
      <c r="U42" s="445"/>
      <c r="V42" s="445"/>
    </row>
    <row r="43" spans="3:22" ht="15" customHeight="1">
      <c r="C43" s="445"/>
      <c r="D43" s="445"/>
      <c r="E43" s="445"/>
      <c r="F43" s="445"/>
      <c r="G43" s="445"/>
      <c r="H43" s="445"/>
      <c r="I43" s="445"/>
      <c r="J43" s="445"/>
      <c r="K43" s="445"/>
      <c r="L43" s="445"/>
      <c r="M43" s="445"/>
      <c r="N43" s="445"/>
      <c r="O43" s="445"/>
      <c r="P43" s="445"/>
      <c r="Q43" s="445"/>
      <c r="R43" s="445"/>
      <c r="S43" s="445"/>
      <c r="T43" s="445"/>
      <c r="U43" s="445"/>
      <c r="V43" s="445"/>
    </row>
    <row r="44" spans="3:22" ht="15" customHeight="1">
      <c r="C44" s="445"/>
      <c r="D44" s="445"/>
      <c r="E44" s="445"/>
      <c r="F44" s="445"/>
      <c r="G44" s="445"/>
      <c r="H44" s="445"/>
      <c r="I44" s="445"/>
      <c r="J44" s="445"/>
      <c r="K44" s="445"/>
      <c r="L44" s="445"/>
      <c r="M44" s="445"/>
      <c r="N44" s="445"/>
      <c r="O44" s="445"/>
      <c r="P44" s="445"/>
      <c r="Q44" s="445"/>
      <c r="R44" s="445"/>
      <c r="S44" s="445"/>
      <c r="T44" s="445"/>
      <c r="U44" s="445"/>
      <c r="V44" s="445"/>
    </row>
    <row r="45" spans="3:22" ht="15" customHeight="1">
      <c r="C45" s="445"/>
      <c r="D45" s="445"/>
      <c r="E45" s="445"/>
      <c r="F45" s="445"/>
      <c r="G45" s="445"/>
      <c r="H45" s="445"/>
      <c r="I45" s="445"/>
      <c r="J45" s="445"/>
      <c r="K45" s="445"/>
      <c r="L45" s="445"/>
      <c r="M45" s="445"/>
      <c r="N45" s="445"/>
      <c r="O45" s="445"/>
      <c r="P45" s="445"/>
      <c r="Q45" s="445"/>
      <c r="R45" s="445"/>
      <c r="S45" s="445"/>
      <c r="T45" s="445"/>
      <c r="U45" s="445"/>
      <c r="V45" s="445"/>
    </row>
    <row r="46" spans="3:22" ht="15" customHeight="1">
      <c r="C46" s="445"/>
      <c r="D46" s="445"/>
      <c r="E46" s="445"/>
      <c r="F46" s="445"/>
      <c r="G46" s="445"/>
      <c r="H46" s="445"/>
      <c r="I46" s="445"/>
      <c r="J46" s="445"/>
      <c r="K46" s="445"/>
      <c r="L46" s="445"/>
      <c r="M46" s="445"/>
      <c r="N46" s="445"/>
      <c r="O46" s="445"/>
      <c r="P46" s="445"/>
      <c r="Q46" s="445"/>
      <c r="R46" s="445"/>
      <c r="S46" s="445"/>
      <c r="T46" s="445"/>
      <c r="U46" s="445"/>
      <c r="V46" s="445"/>
    </row>
    <row r="47" spans="3:22" ht="15" customHeight="1">
      <c r="C47" s="445"/>
      <c r="D47" s="445"/>
      <c r="E47" s="445"/>
      <c r="F47" s="445"/>
      <c r="G47" s="445"/>
      <c r="H47" s="445"/>
      <c r="I47" s="445"/>
      <c r="J47" s="445"/>
      <c r="K47" s="445"/>
      <c r="L47" s="445"/>
      <c r="M47" s="445"/>
      <c r="N47" s="445"/>
      <c r="O47" s="445"/>
      <c r="P47" s="445"/>
      <c r="Q47" s="445"/>
      <c r="R47" s="445"/>
      <c r="S47" s="445"/>
      <c r="T47" s="445"/>
      <c r="U47" s="445"/>
      <c r="V47" s="445"/>
    </row>
    <row r="48" spans="3:22"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sheetData>
  <sheetProtection formatCells="0" selectLockedCells="1"/>
  <mergeCells count="36">
    <mergeCell ref="A1:Z1"/>
    <mergeCell ref="B5:C5"/>
    <mergeCell ref="D5:H5"/>
    <mergeCell ref="I5:L5"/>
    <mergeCell ref="M5:Q5"/>
    <mergeCell ref="B7:Y7"/>
    <mergeCell ref="B9:Y9"/>
    <mergeCell ref="K11:O11"/>
    <mergeCell ref="P11:R11"/>
    <mergeCell ref="T11:U11"/>
    <mergeCell ref="W11:X11"/>
    <mergeCell ref="W19:Y19"/>
    <mergeCell ref="K12:O12"/>
    <mergeCell ref="B14:E14"/>
    <mergeCell ref="F14:I14"/>
    <mergeCell ref="K14:L14"/>
    <mergeCell ref="Q14:R14"/>
    <mergeCell ref="L15:M15"/>
    <mergeCell ref="N15:O15"/>
    <mergeCell ref="P15:Q15"/>
    <mergeCell ref="T22:Y22"/>
    <mergeCell ref="B2:I2"/>
    <mergeCell ref="L20:M20"/>
    <mergeCell ref="N20:O20"/>
    <mergeCell ref="P20:Q20"/>
    <mergeCell ref="B22:D22"/>
    <mergeCell ref="E22:Q22"/>
    <mergeCell ref="R22:S22"/>
    <mergeCell ref="B17:D17"/>
    <mergeCell ref="E17:Q17"/>
    <mergeCell ref="R17:S17"/>
    <mergeCell ref="T17:Y17"/>
    <mergeCell ref="B19:E19"/>
    <mergeCell ref="F19:I19"/>
    <mergeCell ref="K19:L19"/>
    <mergeCell ref="Q19:R19"/>
  </mergeCells>
  <phoneticPr fontId="190" type="noConversion"/>
  <printOptions horizontalCentered="1"/>
  <pageMargins left="0.19685039370078741" right="0.19685039370078741" top="0.19685039370078741" bottom="0.19685039370078741" header="0" footer="0"/>
  <pageSetup paperSize="9" scale="8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85A5B-C518-4865-9686-0A3E0E38150E}">
  <sheetPr>
    <tabColor rgb="FFFF0000"/>
    <pageSetUpPr fitToPage="1"/>
  </sheetPr>
  <dimension ref="A1:Z50"/>
  <sheetViews>
    <sheetView showGridLines="0" workbookViewId="0">
      <selection activeCell="O7" sqref="O7:Q7"/>
    </sheetView>
  </sheetViews>
  <sheetFormatPr defaultColWidth="3.625" defaultRowHeight="15" customHeight="1"/>
  <cols>
    <col min="1" max="16384" width="3.625" style="174"/>
  </cols>
  <sheetData>
    <row r="1" spans="1:26" ht="50.1" customHeight="1">
      <c r="A1" s="1381" t="s">
        <v>945</v>
      </c>
      <c r="B1" s="1369"/>
      <c r="C1" s="1369"/>
      <c r="D1" s="1369"/>
      <c r="E1" s="1369"/>
      <c r="F1" s="1369"/>
      <c r="G1" s="1369"/>
      <c r="H1" s="1369"/>
      <c r="I1" s="1369"/>
      <c r="J1" s="1369"/>
      <c r="K1" s="1369"/>
      <c r="L1" s="1369"/>
      <c r="M1" s="1369"/>
      <c r="N1" s="1369"/>
      <c r="O1" s="1369"/>
      <c r="P1" s="1369"/>
      <c r="Q1" s="1369"/>
      <c r="R1" s="1369"/>
      <c r="S1" s="1369"/>
      <c r="T1" s="1369"/>
      <c r="U1" s="1369"/>
      <c r="V1" s="1369"/>
      <c r="W1" s="1369"/>
      <c r="X1" s="1369"/>
      <c r="Y1" s="1369"/>
      <c r="Z1" s="1369"/>
    </row>
    <row r="2" spans="1:26" ht="35.1" customHeight="1">
      <c r="A2" s="442"/>
      <c r="B2" s="1355" t="str">
        <f>IF(Application!A7="","",Application!A7)</f>
        <v>東京日英学院</v>
      </c>
      <c r="C2" s="1355"/>
      <c r="D2" s="1355"/>
      <c r="E2" s="1355"/>
      <c r="F2" s="1355"/>
      <c r="G2" s="1355"/>
      <c r="H2" s="1355"/>
      <c r="I2" s="1355"/>
      <c r="J2" s="560" t="str">
        <f>IF(Application!J7="","",Application!J7)</f>
        <v>学校長殿</v>
      </c>
      <c r="K2" s="476"/>
      <c r="L2" s="476"/>
      <c r="M2" s="441"/>
      <c r="N2" s="441"/>
      <c r="O2" s="441"/>
      <c r="P2" s="441"/>
    </row>
    <row r="3" spans="1:26" ht="15" customHeight="1">
      <c r="A3" s="443"/>
      <c r="B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ht="20.100000000000001" customHeight="1">
      <c r="B5" s="1370" t="s">
        <v>925</v>
      </c>
      <c r="C5" s="1370"/>
      <c r="D5" s="1371" t="str">
        <f>IF(AND(Application!F29="",Application!M29=""),"",Application!F29&amp;" "&amp;Application!M29)</f>
        <v/>
      </c>
      <c r="E5" s="1371"/>
      <c r="F5" s="1371"/>
      <c r="G5" s="1371"/>
      <c r="H5" s="1371"/>
      <c r="I5" s="1363" t="s">
        <v>926</v>
      </c>
      <c r="J5" s="1363"/>
      <c r="K5" s="1363"/>
      <c r="L5" s="1363"/>
      <c r="M5" s="1372" t="str">
        <f>IF(Application!C117="","",Application!C117)</f>
        <v/>
      </c>
      <c r="N5" s="1372"/>
      <c r="O5" s="1372"/>
      <c r="P5" s="1372"/>
      <c r="Q5" s="1372"/>
      <c r="R5" s="12" t="s">
        <v>947</v>
      </c>
      <c r="S5" s="12"/>
      <c r="T5" s="446"/>
      <c r="U5" s="446"/>
      <c r="V5" s="446"/>
      <c r="W5" s="446"/>
      <c r="X5" s="446"/>
      <c r="Y5" s="446"/>
    </row>
    <row r="6" spans="1:26" ht="3" customHeight="1">
      <c r="B6" s="447"/>
      <c r="C6" s="447"/>
      <c r="D6" s="448"/>
      <c r="E6" s="448"/>
      <c r="F6" s="448"/>
      <c r="G6" s="448"/>
      <c r="H6" s="448"/>
      <c r="I6" s="449"/>
      <c r="J6" s="449"/>
      <c r="K6" s="449"/>
      <c r="L6" s="449"/>
      <c r="M6" s="449"/>
      <c r="N6" s="449"/>
      <c r="O6" s="449"/>
      <c r="P6" s="449"/>
      <c r="Q6" s="449"/>
      <c r="R6" s="449"/>
      <c r="S6" s="449"/>
      <c r="T6" s="449"/>
      <c r="U6" s="449"/>
      <c r="V6" s="449"/>
      <c r="W6" s="449"/>
      <c r="X6" s="449"/>
      <c r="Y6" s="449"/>
    </row>
    <row r="7" spans="1:26" ht="264.75" customHeight="1">
      <c r="B7" s="1373" t="s">
        <v>948</v>
      </c>
      <c r="C7" s="1374"/>
      <c r="D7" s="1374"/>
      <c r="E7" s="1374"/>
      <c r="F7" s="1374"/>
      <c r="G7" s="1374"/>
      <c r="H7" s="1374"/>
      <c r="I7" s="1374"/>
      <c r="J7" s="1374"/>
      <c r="K7" s="1374"/>
      <c r="L7" s="1374"/>
      <c r="M7" s="1374"/>
      <c r="N7" s="1374"/>
      <c r="O7" s="1374"/>
      <c r="P7" s="1374"/>
      <c r="Q7" s="1374"/>
      <c r="R7" s="1374"/>
      <c r="S7" s="1374"/>
      <c r="T7" s="1374"/>
      <c r="U7" s="1374"/>
      <c r="V7" s="1374"/>
      <c r="W7" s="1374"/>
      <c r="X7" s="1374"/>
      <c r="Y7" s="1374"/>
    </row>
    <row r="8" spans="1:26" s="454" customFormat="1" ht="3" customHeight="1">
      <c r="B8" s="472"/>
      <c r="C8" s="472"/>
      <c r="D8" s="473"/>
      <c r="E8" s="473"/>
      <c r="F8" s="473"/>
      <c r="G8" s="473"/>
      <c r="H8" s="473"/>
      <c r="I8" s="474"/>
      <c r="J8" s="474"/>
      <c r="K8" s="474"/>
      <c r="L8" s="474"/>
      <c r="M8" s="474"/>
      <c r="N8" s="474"/>
      <c r="O8" s="474"/>
      <c r="P8" s="474"/>
      <c r="Q8" s="474"/>
      <c r="R8" s="474"/>
      <c r="S8" s="474"/>
      <c r="T8" s="474"/>
      <c r="U8" s="474"/>
      <c r="V8" s="474"/>
      <c r="W8" s="474"/>
      <c r="X8" s="474"/>
      <c r="Y8" s="474"/>
    </row>
    <row r="9" spans="1:26" s="454" customFormat="1" ht="346.5" customHeight="1">
      <c r="B9" s="1386"/>
      <c r="C9" s="1387"/>
      <c r="D9" s="1387"/>
      <c r="E9" s="1387"/>
      <c r="F9" s="1387"/>
      <c r="G9" s="1387"/>
      <c r="H9" s="1387"/>
      <c r="I9" s="1387"/>
      <c r="J9" s="1387"/>
      <c r="K9" s="1387"/>
      <c r="L9" s="1387"/>
      <c r="M9" s="1387"/>
      <c r="N9" s="1387"/>
      <c r="O9" s="1387"/>
      <c r="P9" s="1387"/>
      <c r="Q9" s="1387"/>
      <c r="R9" s="1387"/>
      <c r="S9" s="1387"/>
      <c r="T9" s="1387"/>
      <c r="U9" s="1387"/>
      <c r="V9" s="1387"/>
      <c r="W9" s="1387"/>
      <c r="X9" s="1387"/>
      <c r="Y9" s="1387"/>
    </row>
    <row r="10" spans="1:26" ht="8.1" customHeight="1">
      <c r="C10" s="458"/>
      <c r="D10" s="458"/>
      <c r="E10" s="458"/>
      <c r="F10" s="458"/>
      <c r="G10" s="458"/>
      <c r="H10" s="458"/>
      <c r="I10" s="458"/>
      <c r="J10" s="458"/>
      <c r="K10" s="458"/>
      <c r="L10" s="458"/>
      <c r="M10" s="458"/>
      <c r="N10" s="458"/>
      <c r="O10" s="458"/>
      <c r="P10" s="458"/>
      <c r="Q10" s="458"/>
      <c r="R10" s="458"/>
      <c r="S10" s="458"/>
      <c r="T10" s="458"/>
      <c r="U10" s="458"/>
      <c r="V10" s="458"/>
    </row>
    <row r="11" spans="1:26" ht="15" customHeight="1">
      <c r="C11" s="458"/>
      <c r="D11" s="458"/>
      <c r="E11" s="458"/>
      <c r="F11" s="458"/>
      <c r="G11" s="458"/>
      <c r="H11" s="458"/>
      <c r="I11" s="458"/>
      <c r="J11" s="458"/>
      <c r="K11" s="1218" t="s">
        <v>32</v>
      </c>
      <c r="L11" s="1218"/>
      <c r="M11" s="1218"/>
      <c r="N11" s="1218"/>
      <c r="O11" s="1218"/>
      <c r="P11" s="1260" t="str">
        <f>IF(Application!V152="","",Application!V152)</f>
        <v/>
      </c>
      <c r="Q11" s="1260"/>
      <c r="R11" s="1260"/>
      <c r="S11" s="24" t="s">
        <v>0</v>
      </c>
      <c r="T11" s="1260" t="str">
        <f>IF(Application!Z152="","",Application!Z152)</f>
        <v/>
      </c>
      <c r="U11" s="1260"/>
      <c r="V11" s="24" t="s">
        <v>1</v>
      </c>
      <c r="W11" s="1260" t="str">
        <f>IF(Application!AC152="","",Application!AC152)</f>
        <v/>
      </c>
      <c r="X11" s="1260"/>
      <c r="Y11" s="24" t="s">
        <v>2</v>
      </c>
    </row>
    <row r="12" spans="1:26" s="459" customFormat="1" ht="15" customHeight="1">
      <c r="K12" s="1365" t="s">
        <v>179</v>
      </c>
      <c r="L12" s="1365"/>
      <c r="M12" s="1365"/>
      <c r="N12" s="1365"/>
      <c r="O12" s="1365"/>
      <c r="P12" s="461"/>
      <c r="Q12" s="461"/>
      <c r="R12" s="461"/>
      <c r="S12" s="460" t="s">
        <v>180</v>
      </c>
      <c r="T12" s="461"/>
      <c r="U12" s="461"/>
      <c r="V12" s="460" t="s">
        <v>181</v>
      </c>
      <c r="W12" s="461"/>
      <c r="X12" s="461"/>
      <c r="Y12" s="460" t="s">
        <v>179</v>
      </c>
    </row>
    <row r="13" spans="1:26" ht="8.1" customHeight="1">
      <c r="C13" s="458"/>
      <c r="D13" s="458"/>
      <c r="E13" s="458"/>
      <c r="F13" s="458"/>
      <c r="G13" s="458"/>
      <c r="H13" s="458"/>
      <c r="I13" s="458"/>
      <c r="J13" s="458"/>
      <c r="K13" s="458"/>
      <c r="L13" s="458"/>
      <c r="M13" s="458"/>
      <c r="N13" s="458"/>
      <c r="O13" s="458"/>
      <c r="P13" s="458"/>
      <c r="Q13" s="458"/>
      <c r="R13" s="458"/>
      <c r="S13" s="458"/>
      <c r="T13" s="458"/>
      <c r="U13" s="458"/>
      <c r="V13" s="458"/>
    </row>
    <row r="14" spans="1:26" ht="15" customHeight="1">
      <c r="B14" s="1236" t="s">
        <v>931</v>
      </c>
      <c r="C14" s="1236"/>
      <c r="D14" s="1236"/>
      <c r="E14" s="1236"/>
      <c r="F14" s="1233"/>
      <c r="G14" s="1233"/>
      <c r="H14" s="1233"/>
      <c r="I14" s="1233"/>
      <c r="J14" s="462"/>
      <c r="K14" s="1362" t="str">
        <f>IF('★Resume-1★'!P7="","",YEAR('★Resume-1★'!P7))</f>
        <v/>
      </c>
      <c r="L14" s="1362"/>
      <c r="M14" s="26" t="s">
        <v>0</v>
      </c>
      <c r="N14" s="440" t="str">
        <f>IF('★Resume-1★'!P7="","",MONTH('★Resume-1★'!P7))</f>
        <v/>
      </c>
      <c r="O14" s="26" t="s">
        <v>1</v>
      </c>
      <c r="P14" s="440" t="str">
        <f>IF('★Resume-1★'!P7="","",DAY('★Resume-1★'!P7))</f>
        <v/>
      </c>
      <c r="Q14" s="1363" t="s">
        <v>35</v>
      </c>
      <c r="R14" s="1363"/>
      <c r="S14" s="12" t="str">
        <f>Application!V31</f>
        <v>□</v>
      </c>
      <c r="T14" s="12" t="s">
        <v>3</v>
      </c>
      <c r="U14" s="12"/>
      <c r="V14" s="66" t="str">
        <f>Application!X31</f>
        <v>□</v>
      </c>
      <c r="W14" s="12" t="s">
        <v>4</v>
      </c>
      <c r="X14" s="463" t="s">
        <v>58</v>
      </c>
    </row>
    <row r="15" spans="1:26" s="459" customFormat="1" ht="15" customHeight="1">
      <c r="B15" s="464" t="s">
        <v>199</v>
      </c>
      <c r="C15" s="461"/>
      <c r="D15" s="461"/>
      <c r="E15" s="461"/>
      <c r="F15" s="461"/>
      <c r="G15" s="465"/>
      <c r="H15" s="465"/>
      <c r="I15" s="465"/>
      <c r="J15" s="465"/>
      <c r="K15" s="465"/>
      <c r="L15" s="1356" t="s">
        <v>5</v>
      </c>
      <c r="M15" s="1356"/>
      <c r="N15" s="1356" t="s">
        <v>36</v>
      </c>
      <c r="O15" s="1356"/>
      <c r="P15" s="1356" t="s">
        <v>6</v>
      </c>
      <c r="Q15" s="1356"/>
      <c r="R15" s="466"/>
      <c r="S15" s="467"/>
      <c r="T15" s="468" t="s">
        <v>7</v>
      </c>
      <c r="U15" s="465"/>
      <c r="V15" s="469"/>
      <c r="W15" s="468" t="s">
        <v>8</v>
      </c>
      <c r="X15" s="467"/>
    </row>
    <row r="16" spans="1:26" ht="3" customHeight="1">
      <c r="B16" s="54"/>
      <c r="C16" s="56"/>
      <c r="D16" s="56"/>
      <c r="E16" s="56"/>
      <c r="F16" s="56"/>
      <c r="G16" s="5"/>
      <c r="H16" s="5"/>
      <c r="I16" s="5"/>
      <c r="J16" s="5"/>
      <c r="K16" s="5"/>
      <c r="L16" s="25"/>
      <c r="M16" s="25"/>
      <c r="N16" s="25"/>
      <c r="O16" s="25"/>
      <c r="P16" s="25"/>
      <c r="Q16" s="25"/>
      <c r="R16" s="25"/>
      <c r="S16" s="21"/>
      <c r="T16" s="23"/>
      <c r="U16" s="5"/>
      <c r="V16" s="10"/>
      <c r="W16" s="23"/>
      <c r="X16" s="21"/>
    </row>
    <row r="17" spans="2:25" ht="25.15" customHeight="1">
      <c r="B17" s="1357" t="s">
        <v>932</v>
      </c>
      <c r="C17" s="1358"/>
      <c r="D17" s="1358"/>
      <c r="E17" s="1359" t="str">
        <f>IF(Application!E42="","",Application!E42)</f>
        <v/>
      </c>
      <c r="F17" s="1359"/>
      <c r="G17" s="1359"/>
      <c r="H17" s="1359"/>
      <c r="I17" s="1359"/>
      <c r="J17" s="1359"/>
      <c r="K17" s="1359"/>
      <c r="L17" s="1359"/>
      <c r="M17" s="1359"/>
      <c r="N17" s="1359"/>
      <c r="O17" s="1359"/>
      <c r="P17" s="1359"/>
      <c r="Q17" s="1359"/>
      <c r="R17" s="1360" t="s">
        <v>933</v>
      </c>
      <c r="S17" s="1360"/>
      <c r="T17" s="1354" t="str">
        <f>IF(Application!D35="","",Application!D35)</f>
        <v/>
      </c>
      <c r="U17" s="1354"/>
      <c r="V17" s="1354"/>
      <c r="W17" s="1354"/>
      <c r="X17" s="1354"/>
      <c r="Y17" s="1354"/>
    </row>
    <row r="18" spans="2:25" ht="8.1" customHeight="1">
      <c r="C18" s="458"/>
      <c r="D18" s="458"/>
      <c r="E18" s="458"/>
      <c r="F18" s="458"/>
      <c r="G18" s="458"/>
      <c r="H18" s="458"/>
      <c r="I18" s="458"/>
      <c r="J18" s="458"/>
      <c r="K18" s="458"/>
      <c r="L18" s="458"/>
      <c r="M18" s="458"/>
      <c r="N18" s="458"/>
      <c r="O18" s="458"/>
      <c r="P18" s="458"/>
      <c r="Q18" s="458"/>
      <c r="R18" s="458"/>
      <c r="S18" s="458"/>
      <c r="T18" s="458"/>
      <c r="U18" s="458"/>
      <c r="V18" s="458"/>
    </row>
    <row r="19" spans="2:25" ht="15" customHeight="1">
      <c r="B19" s="1370" t="s">
        <v>934</v>
      </c>
      <c r="C19" s="1370"/>
      <c r="D19" s="1370"/>
      <c r="E19" s="1370"/>
      <c r="F19" s="1233"/>
      <c r="G19" s="1233"/>
      <c r="H19" s="1233"/>
      <c r="I19" s="1233"/>
      <c r="J19" s="462"/>
      <c r="K19" s="1362" t="str">
        <f>IF(Application!S117="","",Application!S117)</f>
        <v/>
      </c>
      <c r="L19" s="1362"/>
      <c r="M19" s="26" t="s">
        <v>0</v>
      </c>
      <c r="N19" s="440" t="str">
        <f>IF(Application!V117="","",Application!V117)</f>
        <v/>
      </c>
      <c r="O19" s="26" t="s">
        <v>1</v>
      </c>
      <c r="P19" s="440" t="str">
        <f>IF(Application!X117="","",Application!X117)</f>
        <v/>
      </c>
      <c r="Q19" s="1363" t="s">
        <v>935</v>
      </c>
      <c r="R19" s="1363"/>
      <c r="S19" s="12" t="s">
        <v>936</v>
      </c>
      <c r="T19" s="12"/>
      <c r="U19" s="12"/>
      <c r="V19" s="66"/>
      <c r="W19" s="1364" t="str">
        <f>IF(Application!M117="","",Application!M117)</f>
        <v/>
      </c>
      <c r="X19" s="1364"/>
      <c r="Y19" s="1364"/>
    </row>
    <row r="20" spans="2:25" s="459" customFormat="1" ht="15" customHeight="1">
      <c r="B20" s="464" t="s">
        <v>198</v>
      </c>
      <c r="C20" s="461"/>
      <c r="D20" s="461"/>
      <c r="E20" s="461"/>
      <c r="F20" s="461"/>
      <c r="G20" s="465"/>
      <c r="H20" s="465"/>
      <c r="I20" s="465"/>
      <c r="J20" s="465"/>
      <c r="K20" s="465"/>
      <c r="L20" s="1356" t="s">
        <v>5</v>
      </c>
      <c r="M20" s="1356"/>
      <c r="N20" s="1356" t="s">
        <v>36</v>
      </c>
      <c r="O20" s="1356"/>
      <c r="P20" s="1356" t="s">
        <v>6</v>
      </c>
      <c r="Q20" s="1356"/>
      <c r="R20" s="466"/>
      <c r="S20" s="467" t="s">
        <v>937</v>
      </c>
      <c r="T20" s="468"/>
      <c r="U20" s="465"/>
      <c r="V20" s="469"/>
      <c r="W20" s="468"/>
      <c r="X20" s="467"/>
    </row>
    <row r="21" spans="2:25" ht="3" customHeight="1">
      <c r="B21" s="54"/>
      <c r="C21" s="56"/>
      <c r="D21" s="56"/>
      <c r="E21" s="56"/>
      <c r="F21" s="56"/>
      <c r="G21" s="5"/>
      <c r="H21" s="5"/>
      <c r="I21" s="5"/>
      <c r="J21" s="5"/>
      <c r="K21" s="5"/>
      <c r="L21" s="25"/>
      <c r="M21" s="25"/>
      <c r="N21" s="25"/>
      <c r="O21" s="25"/>
      <c r="P21" s="25"/>
      <c r="Q21" s="25"/>
      <c r="R21" s="25"/>
      <c r="S21" s="21"/>
      <c r="T21" s="23"/>
      <c r="U21" s="5"/>
      <c r="V21" s="10"/>
      <c r="W21" s="23"/>
      <c r="X21" s="21"/>
    </row>
    <row r="22" spans="2:25" ht="25.15" customHeight="1">
      <c r="B22" s="1357" t="s">
        <v>932</v>
      </c>
      <c r="C22" s="1358"/>
      <c r="D22" s="1358"/>
      <c r="E22" s="1359" t="str">
        <f>IF(Application!C119="","",Application!C119)</f>
        <v/>
      </c>
      <c r="F22" s="1359"/>
      <c r="G22" s="1359"/>
      <c r="H22" s="1359"/>
      <c r="I22" s="1359"/>
      <c r="J22" s="1359"/>
      <c r="K22" s="1359"/>
      <c r="L22" s="1359"/>
      <c r="M22" s="1359"/>
      <c r="N22" s="1359"/>
      <c r="O22" s="1359"/>
      <c r="P22" s="1359"/>
      <c r="Q22" s="1359"/>
      <c r="R22" s="1360" t="s">
        <v>933</v>
      </c>
      <c r="S22" s="1360"/>
      <c r="T22" s="1354" t="str">
        <f>IF(Application!AB117="","",Application!AB117)</f>
        <v/>
      </c>
      <c r="U22" s="1354"/>
      <c r="V22" s="1354"/>
      <c r="W22" s="1354"/>
      <c r="X22" s="1354"/>
      <c r="Y22" s="1354"/>
    </row>
    <row r="23" spans="2:25" ht="15" customHeight="1">
      <c r="C23" s="458"/>
      <c r="D23" s="458"/>
      <c r="E23" s="458"/>
      <c r="F23" s="458"/>
      <c r="G23" s="458"/>
      <c r="H23" s="458"/>
      <c r="I23" s="458"/>
      <c r="J23" s="458"/>
      <c r="K23" s="458"/>
      <c r="L23" s="458"/>
      <c r="M23" s="458"/>
      <c r="N23" s="458"/>
      <c r="O23" s="458"/>
      <c r="P23" s="458"/>
      <c r="Q23" s="458"/>
      <c r="R23" s="458"/>
      <c r="S23" s="458"/>
      <c r="T23" s="458"/>
      <c r="U23" s="458"/>
      <c r="V23" s="458"/>
    </row>
    <row r="24" spans="2:25" ht="15" customHeight="1">
      <c r="C24" s="445"/>
      <c r="D24" s="445"/>
      <c r="E24" s="445"/>
      <c r="F24" s="445"/>
      <c r="G24" s="445"/>
      <c r="H24" s="445"/>
      <c r="I24" s="445"/>
      <c r="J24" s="445"/>
      <c r="K24" s="445"/>
      <c r="L24" s="445"/>
      <c r="M24" s="445"/>
      <c r="N24" s="445"/>
      <c r="O24" s="445"/>
      <c r="P24" s="445"/>
      <c r="Q24" s="445"/>
      <c r="R24" s="445"/>
      <c r="S24" s="445"/>
      <c r="T24" s="445"/>
      <c r="U24" s="445"/>
      <c r="V24" s="445"/>
    </row>
    <row r="25" spans="2:25" ht="15" customHeight="1">
      <c r="C25" s="445"/>
      <c r="D25" s="445"/>
      <c r="E25" s="445"/>
      <c r="F25" s="445"/>
      <c r="G25" s="445"/>
      <c r="H25" s="445"/>
      <c r="I25" s="445"/>
      <c r="J25" s="445"/>
      <c r="K25" s="445"/>
      <c r="L25" s="445"/>
      <c r="M25" s="445"/>
      <c r="N25" s="445"/>
      <c r="O25" s="445"/>
      <c r="P25" s="445"/>
      <c r="Q25" s="445"/>
      <c r="R25" s="445"/>
      <c r="S25" s="445"/>
      <c r="T25" s="445"/>
      <c r="U25" s="445"/>
      <c r="V25" s="445"/>
    </row>
    <row r="26" spans="2:25" ht="15" customHeight="1">
      <c r="C26" s="445"/>
      <c r="D26" s="445"/>
      <c r="E26" s="445"/>
      <c r="F26" s="445"/>
      <c r="G26" s="445"/>
      <c r="H26" s="445"/>
      <c r="I26" s="445"/>
      <c r="J26" s="445"/>
      <c r="K26" s="445"/>
      <c r="L26" s="445"/>
      <c r="M26" s="445"/>
      <c r="N26" s="445"/>
      <c r="O26" s="445"/>
      <c r="P26" s="445"/>
      <c r="Q26" s="445"/>
      <c r="R26" s="445"/>
      <c r="S26" s="445"/>
      <c r="T26" s="445"/>
      <c r="U26" s="445"/>
      <c r="V26" s="445"/>
    </row>
    <row r="27" spans="2:25" ht="15" customHeight="1">
      <c r="C27" s="445"/>
      <c r="D27" s="445"/>
      <c r="E27" s="445"/>
      <c r="F27" s="445"/>
      <c r="G27" s="445"/>
      <c r="H27" s="445"/>
      <c r="I27" s="445"/>
      <c r="J27" s="445"/>
      <c r="K27" s="445"/>
      <c r="L27" s="445"/>
      <c r="M27" s="445"/>
      <c r="N27" s="445"/>
      <c r="O27" s="445"/>
      <c r="P27" s="445"/>
      <c r="Q27" s="445"/>
      <c r="R27" s="445"/>
      <c r="S27" s="445"/>
      <c r="T27" s="445"/>
      <c r="U27" s="445"/>
      <c r="V27" s="445"/>
    </row>
    <row r="28" spans="2:25" ht="15" customHeight="1">
      <c r="C28" s="445"/>
      <c r="D28" s="445"/>
      <c r="E28" s="445"/>
      <c r="F28" s="445"/>
      <c r="G28" s="445"/>
      <c r="H28" s="445"/>
      <c r="I28" s="445"/>
      <c r="J28" s="445"/>
      <c r="K28" s="445"/>
      <c r="L28" s="445"/>
      <c r="M28" s="445"/>
      <c r="N28" s="445"/>
      <c r="O28" s="445"/>
      <c r="P28" s="445"/>
      <c r="Q28" s="445"/>
      <c r="R28" s="445"/>
      <c r="S28" s="445"/>
      <c r="T28" s="445"/>
      <c r="U28" s="445"/>
      <c r="V28" s="445"/>
    </row>
    <row r="29" spans="2:25" ht="15" customHeight="1">
      <c r="C29" s="445"/>
      <c r="D29" s="445"/>
      <c r="E29" s="445"/>
      <c r="F29" s="445"/>
      <c r="G29" s="445"/>
      <c r="H29" s="445"/>
      <c r="I29" s="445"/>
      <c r="J29" s="445"/>
      <c r="K29" s="445"/>
      <c r="L29" s="445"/>
      <c r="M29" s="445"/>
      <c r="N29" s="445"/>
      <c r="O29" s="445"/>
      <c r="P29" s="445"/>
      <c r="Q29" s="445"/>
      <c r="R29" s="445"/>
      <c r="S29" s="445"/>
      <c r="T29" s="445"/>
      <c r="U29" s="445"/>
      <c r="V29" s="445"/>
    </row>
    <row r="30" spans="2:25" ht="15" customHeight="1">
      <c r="C30" s="445"/>
      <c r="D30" s="445"/>
      <c r="E30" s="445"/>
      <c r="F30" s="445"/>
      <c r="G30" s="445"/>
      <c r="H30" s="445"/>
      <c r="I30" s="445"/>
      <c r="J30" s="445"/>
      <c r="K30" s="445"/>
      <c r="L30" s="445"/>
      <c r="M30" s="445"/>
      <c r="N30" s="445"/>
      <c r="O30" s="445"/>
      <c r="P30" s="445"/>
      <c r="Q30" s="445"/>
      <c r="R30" s="445"/>
      <c r="S30" s="445"/>
      <c r="T30" s="445"/>
      <c r="U30" s="445"/>
      <c r="V30" s="445"/>
    </row>
    <row r="31" spans="2:25" ht="15" customHeight="1">
      <c r="C31" s="445"/>
      <c r="D31" s="445"/>
      <c r="E31" s="445"/>
      <c r="F31" s="445"/>
      <c r="G31" s="445"/>
      <c r="H31" s="445"/>
      <c r="I31" s="445"/>
      <c r="J31" s="445"/>
      <c r="K31" s="445"/>
      <c r="L31" s="445"/>
      <c r="M31" s="445"/>
      <c r="N31" s="445"/>
      <c r="O31" s="445"/>
      <c r="P31" s="445"/>
      <c r="Q31" s="445"/>
      <c r="R31" s="445"/>
      <c r="S31" s="445"/>
      <c r="T31" s="445"/>
      <c r="U31" s="445"/>
      <c r="V31" s="445"/>
    </row>
    <row r="32" spans="2:25" ht="15" customHeight="1">
      <c r="C32" s="445"/>
      <c r="D32" s="445"/>
      <c r="E32" s="445"/>
      <c r="F32" s="445"/>
      <c r="G32" s="445"/>
      <c r="H32" s="445"/>
      <c r="I32" s="445"/>
      <c r="J32" s="445"/>
      <c r="K32" s="445"/>
      <c r="L32" s="445"/>
      <c r="M32" s="445"/>
      <c r="N32" s="445"/>
      <c r="O32" s="445"/>
      <c r="P32" s="445"/>
      <c r="Q32" s="445"/>
      <c r="R32" s="445"/>
      <c r="S32" s="445"/>
      <c r="T32" s="445"/>
      <c r="U32" s="445"/>
      <c r="V32" s="445"/>
    </row>
    <row r="33" spans="3:22" ht="15" customHeight="1">
      <c r="C33" s="445"/>
      <c r="D33" s="445"/>
      <c r="E33" s="445"/>
      <c r="F33" s="445"/>
      <c r="G33" s="445"/>
      <c r="H33" s="445"/>
      <c r="I33" s="445"/>
      <c r="J33" s="445"/>
      <c r="K33" s="445"/>
      <c r="L33" s="445"/>
      <c r="M33" s="445"/>
      <c r="N33" s="445"/>
      <c r="O33" s="445"/>
      <c r="P33" s="445"/>
      <c r="Q33" s="445"/>
      <c r="R33" s="445"/>
      <c r="S33" s="445"/>
      <c r="T33" s="445"/>
      <c r="U33" s="445"/>
      <c r="V33" s="445"/>
    </row>
    <row r="34" spans="3:22" ht="15" customHeight="1">
      <c r="C34" s="445"/>
      <c r="D34" s="445"/>
      <c r="E34" s="445"/>
      <c r="F34" s="445"/>
      <c r="G34" s="445"/>
      <c r="H34" s="445"/>
      <c r="I34" s="445"/>
      <c r="J34" s="445"/>
      <c r="K34" s="445"/>
      <c r="L34" s="445"/>
      <c r="M34" s="445"/>
      <c r="N34" s="445"/>
      <c r="O34" s="445"/>
      <c r="P34" s="445"/>
      <c r="Q34" s="445"/>
      <c r="R34" s="445"/>
      <c r="S34" s="445"/>
      <c r="T34" s="445"/>
      <c r="U34" s="445"/>
      <c r="V34" s="445"/>
    </row>
    <row r="35" spans="3:22" ht="15" customHeight="1">
      <c r="C35" s="445"/>
      <c r="D35" s="445"/>
      <c r="E35" s="445"/>
      <c r="F35" s="445"/>
      <c r="G35" s="445"/>
      <c r="H35" s="445"/>
      <c r="I35" s="445"/>
      <c r="J35" s="445"/>
      <c r="K35" s="445"/>
      <c r="L35" s="445"/>
      <c r="M35" s="445"/>
      <c r="N35" s="445"/>
      <c r="O35" s="445"/>
      <c r="P35" s="445"/>
      <c r="Q35" s="445"/>
      <c r="R35" s="445"/>
      <c r="S35" s="445"/>
      <c r="T35" s="445"/>
      <c r="U35" s="445"/>
      <c r="V35" s="445"/>
    </row>
    <row r="36" spans="3:22" ht="15" customHeight="1">
      <c r="C36" s="445"/>
      <c r="D36" s="445"/>
      <c r="E36" s="445"/>
      <c r="F36" s="445"/>
      <c r="G36" s="445"/>
      <c r="H36" s="445"/>
      <c r="I36" s="445"/>
      <c r="J36" s="445"/>
      <c r="K36" s="445"/>
      <c r="L36" s="445"/>
      <c r="M36" s="445"/>
      <c r="N36" s="445"/>
      <c r="O36" s="445"/>
      <c r="P36" s="445"/>
      <c r="Q36" s="445"/>
      <c r="R36" s="445"/>
      <c r="S36" s="445"/>
      <c r="T36" s="445"/>
      <c r="U36" s="445"/>
      <c r="V36" s="445"/>
    </row>
    <row r="37" spans="3:22" ht="15" customHeight="1">
      <c r="C37" s="445"/>
      <c r="D37" s="445"/>
      <c r="E37" s="445"/>
      <c r="F37" s="445"/>
      <c r="G37" s="445"/>
      <c r="H37" s="445"/>
      <c r="I37" s="445"/>
      <c r="J37" s="445"/>
      <c r="K37" s="445"/>
      <c r="L37" s="445"/>
      <c r="M37" s="445"/>
      <c r="N37" s="445"/>
      <c r="O37" s="445"/>
      <c r="P37" s="445"/>
      <c r="Q37" s="445"/>
      <c r="R37" s="445"/>
      <c r="S37" s="445"/>
      <c r="T37" s="445"/>
      <c r="U37" s="445"/>
      <c r="V37" s="445"/>
    </row>
    <row r="38" spans="3:22" ht="15" customHeight="1">
      <c r="C38" s="445"/>
      <c r="D38" s="445"/>
      <c r="E38" s="445"/>
      <c r="F38" s="445"/>
      <c r="G38" s="445"/>
      <c r="H38" s="445"/>
      <c r="I38" s="445"/>
      <c r="J38" s="445"/>
      <c r="K38" s="445"/>
      <c r="L38" s="445"/>
      <c r="M38" s="445"/>
      <c r="N38" s="445"/>
      <c r="O38" s="445"/>
      <c r="P38" s="445"/>
      <c r="Q38" s="445"/>
      <c r="R38" s="445"/>
      <c r="S38" s="445"/>
      <c r="T38" s="445"/>
      <c r="U38" s="445"/>
      <c r="V38" s="445"/>
    </row>
    <row r="39" spans="3:22" ht="15" customHeight="1">
      <c r="C39" s="445"/>
      <c r="D39" s="445"/>
      <c r="E39" s="445"/>
      <c r="F39" s="445"/>
      <c r="G39" s="445"/>
      <c r="H39" s="445"/>
      <c r="I39" s="445"/>
      <c r="J39" s="445"/>
      <c r="K39" s="445"/>
      <c r="L39" s="445"/>
      <c r="M39" s="445"/>
      <c r="N39" s="445"/>
      <c r="O39" s="445"/>
      <c r="P39" s="445"/>
      <c r="Q39" s="445"/>
      <c r="R39" s="445"/>
      <c r="S39" s="445"/>
      <c r="T39" s="445"/>
      <c r="U39" s="445"/>
      <c r="V39" s="445"/>
    </row>
    <row r="40" spans="3:22" ht="15" customHeight="1">
      <c r="C40" s="445"/>
      <c r="D40" s="445"/>
      <c r="E40" s="445"/>
      <c r="F40" s="445"/>
      <c r="G40" s="445"/>
      <c r="H40" s="445"/>
      <c r="I40" s="445"/>
      <c r="J40" s="445"/>
      <c r="K40" s="445"/>
      <c r="L40" s="445"/>
      <c r="M40" s="445"/>
      <c r="N40" s="445"/>
      <c r="O40" s="445"/>
      <c r="P40" s="445"/>
      <c r="Q40" s="445"/>
      <c r="R40" s="445"/>
      <c r="S40" s="445"/>
      <c r="T40" s="445"/>
      <c r="U40" s="445"/>
      <c r="V40" s="445"/>
    </row>
    <row r="41" spans="3:22" ht="15" customHeight="1">
      <c r="C41" s="445"/>
      <c r="D41" s="445"/>
      <c r="E41" s="445"/>
      <c r="F41" s="445"/>
      <c r="G41" s="445"/>
      <c r="H41" s="445"/>
      <c r="I41" s="445"/>
      <c r="J41" s="445"/>
      <c r="K41" s="445"/>
      <c r="L41" s="445"/>
      <c r="M41" s="445"/>
      <c r="N41" s="445"/>
      <c r="O41" s="445"/>
      <c r="P41" s="445"/>
      <c r="Q41" s="445"/>
      <c r="R41" s="445"/>
      <c r="S41" s="445"/>
      <c r="T41" s="445"/>
      <c r="U41" s="445"/>
      <c r="V41" s="445"/>
    </row>
    <row r="42" spans="3:22" ht="15" customHeight="1">
      <c r="C42" s="445"/>
      <c r="D42" s="445"/>
      <c r="E42" s="445"/>
      <c r="F42" s="445"/>
      <c r="G42" s="445"/>
      <c r="H42" s="445"/>
      <c r="I42" s="445"/>
      <c r="J42" s="445"/>
      <c r="K42" s="445"/>
      <c r="L42" s="445"/>
      <c r="M42" s="445"/>
      <c r="N42" s="445"/>
      <c r="O42" s="445"/>
      <c r="P42" s="445"/>
      <c r="Q42" s="445"/>
      <c r="R42" s="445"/>
      <c r="S42" s="445"/>
      <c r="T42" s="445"/>
      <c r="U42" s="445"/>
      <c r="V42" s="445"/>
    </row>
    <row r="43" spans="3:22" ht="15" customHeight="1">
      <c r="C43" s="445"/>
      <c r="D43" s="445"/>
      <c r="E43" s="445"/>
      <c r="F43" s="445"/>
      <c r="G43" s="445"/>
      <c r="H43" s="445"/>
      <c r="I43" s="445"/>
      <c r="J43" s="445"/>
      <c r="K43" s="445"/>
      <c r="L43" s="445"/>
      <c r="M43" s="445"/>
      <c r="N43" s="445"/>
      <c r="O43" s="445"/>
      <c r="P43" s="445"/>
      <c r="Q43" s="445"/>
      <c r="R43" s="445"/>
      <c r="S43" s="445"/>
      <c r="T43" s="445"/>
      <c r="U43" s="445"/>
      <c r="V43" s="445"/>
    </row>
    <row r="44" spans="3:22" ht="15" customHeight="1">
      <c r="C44" s="445"/>
      <c r="D44" s="445"/>
      <c r="E44" s="445"/>
      <c r="F44" s="445"/>
      <c r="G44" s="445"/>
      <c r="H44" s="445"/>
      <c r="I44" s="445"/>
      <c r="J44" s="445"/>
      <c r="K44" s="445"/>
      <c r="L44" s="445"/>
      <c r="M44" s="445"/>
      <c r="N44" s="445"/>
      <c r="O44" s="445"/>
      <c r="P44" s="445"/>
      <c r="Q44" s="445"/>
      <c r="R44" s="445"/>
      <c r="S44" s="445"/>
      <c r="T44" s="445"/>
      <c r="U44" s="445"/>
      <c r="V44" s="445"/>
    </row>
    <row r="45" spans="3:22" ht="15" customHeight="1">
      <c r="C45" s="445"/>
      <c r="D45" s="445"/>
      <c r="E45" s="445"/>
      <c r="F45" s="445"/>
      <c r="G45" s="445"/>
      <c r="H45" s="445"/>
      <c r="I45" s="445"/>
      <c r="J45" s="445"/>
      <c r="K45" s="445"/>
      <c r="L45" s="445"/>
      <c r="M45" s="445"/>
      <c r="N45" s="445"/>
      <c r="O45" s="445"/>
      <c r="P45" s="445"/>
      <c r="Q45" s="445"/>
      <c r="R45" s="445"/>
      <c r="S45" s="445"/>
      <c r="T45" s="445"/>
      <c r="U45" s="445"/>
      <c r="V45" s="445"/>
    </row>
    <row r="46" spans="3:22" ht="15" customHeight="1">
      <c r="C46" s="445"/>
      <c r="D46" s="445"/>
      <c r="E46" s="445"/>
      <c r="F46" s="445"/>
      <c r="G46" s="445"/>
      <c r="H46" s="445"/>
      <c r="I46" s="445"/>
      <c r="J46" s="445"/>
      <c r="K46" s="445"/>
      <c r="L46" s="445"/>
      <c r="M46" s="445"/>
      <c r="N46" s="445"/>
      <c r="O46" s="445"/>
      <c r="P46" s="445"/>
      <c r="Q46" s="445"/>
      <c r="R46" s="445"/>
      <c r="S46" s="445"/>
      <c r="T46" s="445"/>
      <c r="U46" s="445"/>
      <c r="V46" s="445"/>
    </row>
    <row r="47" spans="3:22" ht="15" customHeight="1">
      <c r="C47" s="445"/>
      <c r="D47" s="445"/>
      <c r="E47" s="445"/>
      <c r="F47" s="445"/>
      <c r="G47" s="445"/>
      <c r="H47" s="445"/>
      <c r="I47" s="445"/>
      <c r="J47" s="445"/>
      <c r="K47" s="445"/>
      <c r="L47" s="445"/>
      <c r="M47" s="445"/>
      <c r="N47" s="445"/>
      <c r="O47" s="445"/>
      <c r="P47" s="445"/>
      <c r="Q47" s="445"/>
      <c r="R47" s="445"/>
      <c r="S47" s="445"/>
      <c r="T47" s="445"/>
      <c r="U47" s="445"/>
      <c r="V47" s="445"/>
    </row>
    <row r="48" spans="3:22"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sheetData>
  <sheetProtection formatCells="0" selectLockedCells="1"/>
  <mergeCells count="36">
    <mergeCell ref="A1:Z1"/>
    <mergeCell ref="B2:I2"/>
    <mergeCell ref="B5:C5"/>
    <mergeCell ref="D5:H5"/>
    <mergeCell ref="I5:L5"/>
    <mergeCell ref="M5:Q5"/>
    <mergeCell ref="L15:M15"/>
    <mergeCell ref="N15:O15"/>
    <mergeCell ref="P15:Q15"/>
    <mergeCell ref="B7:Y7"/>
    <mergeCell ref="B9:Y9"/>
    <mergeCell ref="K11:O11"/>
    <mergeCell ref="P11:R11"/>
    <mergeCell ref="T11:U11"/>
    <mergeCell ref="W11:X11"/>
    <mergeCell ref="K12:O12"/>
    <mergeCell ref="B14:E14"/>
    <mergeCell ref="F14:I14"/>
    <mergeCell ref="K14:L14"/>
    <mergeCell ref="Q14:R14"/>
    <mergeCell ref="B17:D17"/>
    <mergeCell ref="E17:Q17"/>
    <mergeCell ref="R17:S17"/>
    <mergeCell ref="T17:Y17"/>
    <mergeCell ref="B19:E19"/>
    <mergeCell ref="F19:I19"/>
    <mergeCell ref="K19:L19"/>
    <mergeCell ref="Q19:R19"/>
    <mergeCell ref="W19:Y19"/>
    <mergeCell ref="T22:Y22"/>
    <mergeCell ref="L20:M20"/>
    <mergeCell ref="N20:O20"/>
    <mergeCell ref="P20:Q20"/>
    <mergeCell ref="B22:D22"/>
    <mergeCell ref="E22:Q22"/>
    <mergeCell ref="R22:S22"/>
  </mergeCells>
  <phoneticPr fontId="190" type="noConversion"/>
  <printOptions horizontalCentered="1"/>
  <pageMargins left="0.19685039370078741" right="0.19685039370078741" top="0.19685039370078741" bottom="0.19685039370078741" header="0" footer="0"/>
  <pageSetup paperSize="9" scale="8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087A4-C688-4736-93E8-5F4F733FB94D}">
  <sheetPr>
    <tabColor rgb="FFFF0000"/>
    <pageSetUpPr fitToPage="1"/>
  </sheetPr>
  <dimension ref="A1:AH35"/>
  <sheetViews>
    <sheetView showGridLines="0" workbookViewId="0">
      <selection activeCell="O7" sqref="O7:Q7"/>
    </sheetView>
  </sheetViews>
  <sheetFormatPr defaultColWidth="3.625" defaultRowHeight="25.15" customHeight="1"/>
  <cols>
    <col min="1" max="1" width="4.375" style="14" customWidth="1"/>
    <col min="2" max="6" width="3.625" style="13"/>
    <col min="7" max="7" width="3" style="13" customWidth="1"/>
    <col min="8" max="24" width="3.625" style="13"/>
    <col min="25" max="25" width="3.625" style="13" customWidth="1"/>
    <col min="26" max="27" width="4.625" style="13" customWidth="1"/>
    <col min="28" max="29" width="3.125" style="13" customWidth="1"/>
    <col min="30" max="34" width="2.625" style="13" customWidth="1"/>
    <col min="35" max="16384" width="3.625" style="13"/>
  </cols>
  <sheetData>
    <row r="1" spans="1:34" ht="25.15" customHeight="1">
      <c r="A1" s="1435" t="str">
        <f>IF(Application!A7="","提交资料一览表",Application!A7&amp;"提交资料一览表")</f>
        <v>東京日英学院提交资料一览表</v>
      </c>
      <c r="B1" s="1435"/>
      <c r="C1" s="1435"/>
      <c r="D1" s="1435"/>
      <c r="E1" s="1435"/>
      <c r="F1" s="1435"/>
      <c r="G1" s="1435"/>
      <c r="H1" s="1435"/>
      <c r="I1" s="1435"/>
      <c r="J1" s="1435"/>
      <c r="K1" s="1435"/>
      <c r="L1" s="1435"/>
      <c r="M1" s="1435"/>
      <c r="N1" s="1435"/>
      <c r="O1" s="1435"/>
      <c r="P1" s="1435"/>
      <c r="Q1" s="1435"/>
      <c r="R1" s="1435"/>
      <c r="S1" s="1435"/>
      <c r="T1" s="1435"/>
      <c r="U1" s="1435"/>
      <c r="V1" s="1435"/>
      <c r="W1" s="1435"/>
      <c r="X1" s="1435"/>
      <c r="Y1" s="1435"/>
      <c r="Z1" s="1435"/>
      <c r="AA1" s="1435"/>
      <c r="AB1" s="1435"/>
      <c r="AC1" s="1435"/>
      <c r="AD1" s="1435"/>
      <c r="AE1" s="1435"/>
      <c r="AF1" s="1435"/>
      <c r="AG1" s="1435"/>
      <c r="AH1" s="1435"/>
    </row>
    <row r="2" spans="1:34" ht="3" customHeight="1"/>
    <row r="3" spans="1:34" ht="22.15" customHeight="1">
      <c r="A3" s="1436" t="s">
        <v>222</v>
      </c>
      <c r="B3" s="1436"/>
      <c r="C3" s="1436"/>
      <c r="D3" s="1389">
        <f>IF(Application!P13="","",Application!P13)</f>
        <v>2026</v>
      </c>
      <c r="E3" s="1389"/>
      <c r="F3" s="83" t="s">
        <v>126</v>
      </c>
      <c r="G3" s="1389">
        <f>IF(Application!S13="","",Application!S13)</f>
        <v>10</v>
      </c>
      <c r="H3" s="1389"/>
      <c r="I3" s="83" t="s">
        <v>127</v>
      </c>
      <c r="J3" s="167"/>
      <c r="K3" s="167"/>
      <c r="L3" s="167"/>
      <c r="M3" s="167"/>
      <c r="N3" s="168"/>
      <c r="O3" s="168"/>
      <c r="P3" s="168"/>
      <c r="Q3" s="168"/>
      <c r="R3" s="168"/>
      <c r="S3" s="168"/>
      <c r="T3" s="168"/>
      <c r="U3" s="168"/>
      <c r="V3" s="168"/>
      <c r="W3" s="168"/>
      <c r="X3" s="168"/>
      <c r="Y3" s="168"/>
      <c r="Z3" s="1437" t="s">
        <v>1865</v>
      </c>
      <c r="AA3" s="1438"/>
      <c r="AB3" s="1438"/>
      <c r="AC3" s="1439" t="str">
        <f>IF(
 OR(Application!V152="",Application!Z152="",Application!AC152=""),
 "　　　年　月　日",
 IF(
  OR(
   NOT(ISNUMBER(Application!V152)),NOT(ISNUMBER(Application!Z152)),NOT(ISNUMBER(Application!AC152)),
   Application!Z152&lt;1,Application!Z152&gt;12,Application!AC152&lt;1,Application!AC152&gt;31
  ),
  "入力エラー",
  TEXT(DATE(Application!V152,Application!Z152,Application!AC152),"yyyy年m月d日")
 )
)</f>
        <v>　　　年　月　日</v>
      </c>
      <c r="AD3" s="1439"/>
      <c r="AE3" s="1439"/>
      <c r="AF3" s="1439"/>
      <c r="AG3" s="1439"/>
      <c r="AH3" s="1439"/>
    </row>
    <row r="4" spans="1:34" ht="22.15" customHeight="1">
      <c r="A4" s="1452" t="s">
        <v>849</v>
      </c>
      <c r="B4" s="1452"/>
      <c r="C4" s="1452"/>
      <c r="D4" s="1389" t="str">
        <f>IF(Application!A7="","",Application!A7)</f>
        <v>東京日英学院</v>
      </c>
      <c r="E4" s="1389"/>
      <c r="F4" s="1389"/>
      <c r="G4" s="1389"/>
      <c r="H4" s="1389"/>
      <c r="I4" s="1389"/>
      <c r="J4" s="89"/>
      <c r="K4" s="1453" t="s">
        <v>612</v>
      </c>
      <c r="L4" s="1453"/>
      <c r="M4" s="1453"/>
      <c r="N4" s="1454" t="str">
        <f>IF(Application!F11="","",Application!F11)</f>
        <v>〒135-0042 東京都江東区木場5-11-13-2F</v>
      </c>
      <c r="O4" s="1455"/>
      <c r="P4" s="1455"/>
      <c r="Q4" s="1455"/>
      <c r="R4" s="1455"/>
      <c r="S4" s="1455"/>
      <c r="T4" s="1455"/>
      <c r="U4" s="1455"/>
      <c r="V4" s="1455"/>
      <c r="W4" s="1455"/>
      <c r="X4" s="1455"/>
      <c r="Y4" s="1455"/>
      <c r="Z4" s="1438" t="s">
        <v>613</v>
      </c>
      <c r="AA4" s="1438"/>
      <c r="AB4" s="1438"/>
      <c r="AC4" s="1456" t="str">
        <f>IF(Application!AB11="","",Application!AB11)</f>
        <v>03-5602-9771</v>
      </c>
      <c r="AD4" s="1457"/>
      <c r="AE4" s="1457"/>
      <c r="AF4" s="1457"/>
      <c r="AG4" s="1457"/>
      <c r="AH4" s="1457"/>
    </row>
    <row r="5" spans="1:34" ht="6" customHeight="1">
      <c r="A5" s="42"/>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row>
    <row r="6" spans="1:34" ht="20.100000000000001" customHeight="1">
      <c r="A6" s="1448" t="s">
        <v>72</v>
      </c>
      <c r="B6" s="1449"/>
      <c r="C6" s="1450"/>
      <c r="D6" s="1451" t="s">
        <v>73</v>
      </c>
      <c r="E6" s="1451"/>
      <c r="F6" s="1451" t="s">
        <v>74</v>
      </c>
      <c r="G6" s="1451"/>
      <c r="H6" s="1451"/>
      <c r="I6" s="1451"/>
      <c r="J6" s="1448" t="s">
        <v>672</v>
      </c>
      <c r="K6" s="1449"/>
      <c r="L6" s="1449"/>
      <c r="M6" s="1449"/>
      <c r="N6" s="1449"/>
      <c r="O6" s="1449"/>
      <c r="P6" s="1449"/>
      <c r="Q6" s="1449"/>
      <c r="R6" s="1449"/>
      <c r="S6" s="1449"/>
      <c r="T6" s="1449"/>
      <c r="U6" s="1450"/>
      <c r="V6" s="1448" t="s">
        <v>673</v>
      </c>
      <c r="W6" s="1449"/>
      <c r="X6" s="1449"/>
      <c r="Y6" s="1450"/>
      <c r="Z6" s="1451" t="s">
        <v>75</v>
      </c>
      <c r="AA6" s="1451"/>
      <c r="AB6" s="1451"/>
      <c r="AC6" s="1451"/>
      <c r="AD6" s="1451"/>
      <c r="AE6" s="1451"/>
      <c r="AF6" s="1451"/>
      <c r="AG6" s="1451"/>
      <c r="AH6" s="1451"/>
    </row>
    <row r="7" spans="1:34" ht="20.100000000000001" customHeight="1">
      <c r="A7" s="1440" t="str">
        <f>IF('★Resume-1★'!AA5="","",'★Resume-1★'!AA5)</f>
        <v/>
      </c>
      <c r="B7" s="1441"/>
      <c r="C7" s="1442"/>
      <c r="D7" s="1443" t="str">
        <f>IF(AND('★Resume-1★'!E7="□",'★Resume-1★'!H7="□"),"",IF(AND('★Resume-1★'!E7="■",'★Resume-1★'!H7="□"),"男",IF(AND('★Resume-1★'!E7="□",'★Resume-1★'!H7="■"),"女","")))</f>
        <v/>
      </c>
      <c r="E7" s="1443"/>
      <c r="F7" s="1444" t="str">
        <f>IF('★Resume-1★'!P7="","",'★Resume-1★'!P7)</f>
        <v/>
      </c>
      <c r="G7" s="1444"/>
      <c r="H7" s="1444"/>
      <c r="I7" s="1444"/>
      <c r="J7" s="1445" t="str">
        <f>IF('★Resume-1★'!L10="","",'★Resume-1★'!L10)</f>
        <v/>
      </c>
      <c r="K7" s="1446"/>
      <c r="L7" s="1446"/>
      <c r="M7" s="1446"/>
      <c r="N7" s="1446"/>
      <c r="O7" s="1446"/>
      <c r="P7" s="1446"/>
      <c r="Q7" s="1446"/>
      <c r="R7" s="1446"/>
      <c r="S7" s="1446"/>
      <c r="T7" s="1446"/>
      <c r="U7" s="1447"/>
      <c r="V7" s="1445" t="str">
        <f>IF(Application!D70="","",Application!D70)</f>
        <v/>
      </c>
      <c r="W7" s="1446"/>
      <c r="X7" s="1446"/>
      <c r="Y7" s="1447"/>
      <c r="Z7" s="1443" t="str">
        <f>IF(Application!O70="","",Application!O70)</f>
        <v/>
      </c>
      <c r="AA7" s="1443"/>
      <c r="AB7" s="1443"/>
      <c r="AC7" s="1443"/>
      <c r="AD7" s="1443"/>
      <c r="AE7" s="1443"/>
      <c r="AF7" s="1443"/>
      <c r="AG7" s="1443"/>
      <c r="AH7" s="1443"/>
    </row>
    <row r="8" spans="1:34" ht="6" customHeight="1"/>
    <row r="9" spans="1:34" ht="42" customHeight="1">
      <c r="A9" s="81" t="s">
        <v>71</v>
      </c>
      <c r="B9" s="1451" t="s">
        <v>76</v>
      </c>
      <c r="C9" s="1451"/>
      <c r="D9" s="1451"/>
      <c r="E9" s="1451"/>
      <c r="F9" s="1451"/>
      <c r="G9" s="1451"/>
      <c r="H9" s="1451"/>
      <c r="I9" s="1451"/>
      <c r="J9" s="1451"/>
      <c r="K9" s="1433" t="s">
        <v>77</v>
      </c>
      <c r="L9" s="1433"/>
      <c r="M9" s="1433"/>
      <c r="N9" s="1433"/>
      <c r="O9" s="1433"/>
      <c r="P9" s="1433"/>
      <c r="Q9" s="1433"/>
      <c r="R9" s="1433"/>
      <c r="S9" s="1433"/>
      <c r="T9" s="1433"/>
      <c r="U9" s="1433"/>
      <c r="V9" s="1433"/>
      <c r="W9" s="1433"/>
      <c r="X9" s="1433"/>
      <c r="Y9" s="1433"/>
      <c r="Z9" s="84" t="s">
        <v>78</v>
      </c>
      <c r="AA9" s="84" t="s">
        <v>847</v>
      </c>
      <c r="AB9" s="1432" t="s">
        <v>79</v>
      </c>
      <c r="AC9" s="1433"/>
      <c r="AD9" s="1433" t="s">
        <v>80</v>
      </c>
      <c r="AE9" s="1433"/>
      <c r="AF9" s="1433"/>
      <c r="AG9" s="1433"/>
      <c r="AH9" s="1433"/>
    </row>
    <row r="10" spans="1:34" ht="16.149999999999999" customHeight="1">
      <c r="A10" s="36">
        <v>1</v>
      </c>
      <c r="B10" s="1409" t="s">
        <v>209</v>
      </c>
      <c r="C10" s="1409"/>
      <c r="D10" s="1409"/>
      <c r="E10" s="1409"/>
      <c r="F10" s="1409"/>
      <c r="G10" s="1409"/>
      <c r="H10" s="1409"/>
      <c r="I10" s="1409"/>
      <c r="J10" s="1409"/>
      <c r="K10" s="1434" t="s">
        <v>674</v>
      </c>
      <c r="L10" s="1400"/>
      <c r="M10" s="1400"/>
      <c r="N10" s="1400"/>
      <c r="O10" s="1400"/>
      <c r="P10" s="1400"/>
      <c r="Q10" s="1400"/>
      <c r="R10" s="1400"/>
      <c r="S10" s="1400"/>
      <c r="T10" s="1400"/>
      <c r="U10" s="1400"/>
      <c r="V10" s="1400"/>
      <c r="W10" s="1400"/>
      <c r="X10" s="1400"/>
      <c r="Y10" s="1401"/>
      <c r="Z10" s="172" t="s">
        <v>65</v>
      </c>
      <c r="AA10" s="172" t="s">
        <v>65</v>
      </c>
      <c r="AB10" s="1402" t="s">
        <v>65</v>
      </c>
      <c r="AC10" s="1402"/>
      <c r="AD10" s="1411"/>
      <c r="AE10" s="1411"/>
      <c r="AF10" s="1411"/>
      <c r="AG10" s="1411"/>
      <c r="AH10" s="1411"/>
    </row>
    <row r="11" spans="1:34" ht="16.149999999999999" customHeight="1">
      <c r="A11" s="36">
        <v>2</v>
      </c>
      <c r="B11" s="1409" t="s">
        <v>210</v>
      </c>
      <c r="C11" s="1409"/>
      <c r="D11" s="1409"/>
      <c r="E11" s="1409"/>
      <c r="F11" s="1409"/>
      <c r="G11" s="1409"/>
      <c r="H11" s="1409"/>
      <c r="I11" s="1409"/>
      <c r="J11" s="1409"/>
      <c r="K11" s="1410" t="s">
        <v>675</v>
      </c>
      <c r="L11" s="1410"/>
      <c r="M11" s="1410"/>
      <c r="N11" s="1410"/>
      <c r="O11" s="1410"/>
      <c r="P11" s="1410"/>
      <c r="Q11" s="1410"/>
      <c r="R11" s="1410"/>
      <c r="S11" s="1410"/>
      <c r="T11" s="1410"/>
      <c r="U11" s="1410"/>
      <c r="V11" s="1410"/>
      <c r="W11" s="1410"/>
      <c r="X11" s="1410"/>
      <c r="Y11" s="1410"/>
      <c r="Z11" s="172" t="s">
        <v>65</v>
      </c>
      <c r="AA11" s="172" t="s">
        <v>65</v>
      </c>
      <c r="AB11" s="1402" t="s">
        <v>65</v>
      </c>
      <c r="AC11" s="1402"/>
      <c r="AD11" s="1411"/>
      <c r="AE11" s="1411"/>
      <c r="AF11" s="1411"/>
      <c r="AG11" s="1411"/>
      <c r="AH11" s="1411"/>
    </row>
    <row r="12" spans="1:34" ht="50.1" customHeight="1">
      <c r="A12" s="36">
        <v>3</v>
      </c>
      <c r="B12" s="1409" t="s">
        <v>211</v>
      </c>
      <c r="C12" s="1409"/>
      <c r="D12" s="1409"/>
      <c r="E12" s="1409"/>
      <c r="F12" s="1409"/>
      <c r="G12" s="1409"/>
      <c r="H12" s="1409"/>
      <c r="I12" s="1409"/>
      <c r="J12" s="1409"/>
      <c r="K12" s="1399" t="s">
        <v>676</v>
      </c>
      <c r="L12" s="1458"/>
      <c r="M12" s="1458"/>
      <c r="N12" s="1458"/>
      <c r="O12" s="1458"/>
      <c r="P12" s="1458"/>
      <c r="Q12" s="1458"/>
      <c r="R12" s="1458"/>
      <c r="S12" s="1458"/>
      <c r="T12" s="1458"/>
      <c r="U12" s="1458"/>
      <c r="V12" s="1458"/>
      <c r="W12" s="1458"/>
      <c r="X12" s="1458"/>
      <c r="Y12" s="1459"/>
      <c r="Z12" s="172" t="s">
        <v>65</v>
      </c>
      <c r="AA12" s="172" t="s">
        <v>65</v>
      </c>
      <c r="AB12" s="1402" t="s">
        <v>65</v>
      </c>
      <c r="AC12" s="1402"/>
      <c r="AD12" s="1411"/>
      <c r="AE12" s="1411"/>
      <c r="AF12" s="1411"/>
      <c r="AG12" s="1411"/>
      <c r="AH12" s="1411"/>
    </row>
    <row r="13" spans="1:34" ht="50.1" customHeight="1">
      <c r="A13" s="36">
        <v>4</v>
      </c>
      <c r="B13" s="1408" t="s">
        <v>660</v>
      </c>
      <c r="C13" s="1409"/>
      <c r="D13" s="1409"/>
      <c r="E13" s="1409"/>
      <c r="F13" s="1409"/>
      <c r="G13" s="1409"/>
      <c r="H13" s="1409"/>
      <c r="I13" s="1409"/>
      <c r="J13" s="1409"/>
      <c r="K13" s="1410" t="s">
        <v>677</v>
      </c>
      <c r="L13" s="1410"/>
      <c r="M13" s="1410"/>
      <c r="N13" s="1410"/>
      <c r="O13" s="1410"/>
      <c r="P13" s="1410"/>
      <c r="Q13" s="1410"/>
      <c r="R13" s="1410"/>
      <c r="S13" s="1410"/>
      <c r="T13" s="1410"/>
      <c r="U13" s="1410"/>
      <c r="V13" s="1410"/>
      <c r="W13" s="1410"/>
      <c r="X13" s="1410"/>
      <c r="Y13" s="1410"/>
      <c r="Z13" s="172" t="s">
        <v>65</v>
      </c>
      <c r="AA13" s="172" t="s">
        <v>65</v>
      </c>
      <c r="AB13" s="1402" t="s">
        <v>65</v>
      </c>
      <c r="AC13" s="1402"/>
      <c r="AD13" s="1416" t="s">
        <v>223</v>
      </c>
      <c r="AE13" s="1417"/>
      <c r="AF13" s="1417"/>
      <c r="AG13" s="1417"/>
      <c r="AH13" s="1418"/>
    </row>
    <row r="14" spans="1:34" ht="25.5" customHeight="1">
      <c r="A14" s="36">
        <v>5</v>
      </c>
      <c r="B14" s="1408" t="s">
        <v>231</v>
      </c>
      <c r="C14" s="1409"/>
      <c r="D14" s="1409"/>
      <c r="E14" s="1409"/>
      <c r="F14" s="1409"/>
      <c r="G14" s="1409"/>
      <c r="H14" s="1409"/>
      <c r="I14" s="1409"/>
      <c r="J14" s="1409"/>
      <c r="K14" s="1412" t="s">
        <v>228</v>
      </c>
      <c r="L14" s="1413"/>
      <c r="M14" s="1413"/>
      <c r="N14" s="1413"/>
      <c r="O14" s="1413"/>
      <c r="P14" s="1413"/>
      <c r="Q14" s="1413"/>
      <c r="R14" s="1413"/>
      <c r="S14" s="1413"/>
      <c r="T14" s="1413"/>
      <c r="U14" s="1413"/>
      <c r="V14" s="1413"/>
      <c r="W14" s="1413"/>
      <c r="X14" s="1413"/>
      <c r="Y14" s="1413"/>
      <c r="Z14" s="172" t="s">
        <v>65</v>
      </c>
      <c r="AA14" s="172" t="s">
        <v>65</v>
      </c>
      <c r="AB14" s="1402" t="s">
        <v>65</v>
      </c>
      <c r="AC14" s="1402"/>
      <c r="AD14" s="1411"/>
      <c r="AE14" s="1411"/>
      <c r="AF14" s="1411"/>
      <c r="AG14" s="1411"/>
      <c r="AH14" s="1411"/>
    </row>
    <row r="15" spans="1:34" ht="16.149999999999999" customHeight="1">
      <c r="A15" s="36">
        <v>6</v>
      </c>
      <c r="B15" s="1396" t="s">
        <v>230</v>
      </c>
      <c r="C15" s="1397"/>
      <c r="D15" s="1397"/>
      <c r="E15" s="1397"/>
      <c r="F15" s="1397"/>
      <c r="G15" s="1397"/>
      <c r="H15" s="1397"/>
      <c r="I15" s="1397"/>
      <c r="J15" s="1398"/>
      <c r="K15" s="1413" t="s">
        <v>229</v>
      </c>
      <c r="L15" s="1413"/>
      <c r="M15" s="1413"/>
      <c r="N15" s="1413"/>
      <c r="O15" s="1413"/>
      <c r="P15" s="1413"/>
      <c r="Q15" s="1413"/>
      <c r="R15" s="1413"/>
      <c r="S15" s="1413"/>
      <c r="T15" s="1413"/>
      <c r="U15" s="1413"/>
      <c r="V15" s="1413"/>
      <c r="W15" s="1413"/>
      <c r="X15" s="1413"/>
      <c r="Y15" s="1413"/>
      <c r="Z15" s="172" t="s">
        <v>65</v>
      </c>
      <c r="AA15" s="172" t="s">
        <v>65</v>
      </c>
      <c r="AB15" s="1402" t="s">
        <v>65</v>
      </c>
      <c r="AC15" s="1402"/>
      <c r="AD15" s="1411"/>
      <c r="AE15" s="1411"/>
      <c r="AF15" s="1411"/>
      <c r="AG15" s="1411"/>
      <c r="AH15" s="1411"/>
    </row>
    <row r="16" spans="1:34" ht="78.75" customHeight="1">
      <c r="A16" s="36">
        <v>7</v>
      </c>
      <c r="B16" s="1423" t="s">
        <v>1070</v>
      </c>
      <c r="C16" s="1397"/>
      <c r="D16" s="1397"/>
      <c r="E16" s="1397"/>
      <c r="F16" s="1397"/>
      <c r="G16" s="1397"/>
      <c r="H16" s="1397"/>
      <c r="I16" s="1397"/>
      <c r="J16" s="1398"/>
      <c r="K16" s="1431" t="s">
        <v>898</v>
      </c>
      <c r="L16" s="1431"/>
      <c r="M16" s="1431"/>
      <c r="N16" s="1431"/>
      <c r="O16" s="1431"/>
      <c r="P16" s="1431"/>
      <c r="Q16" s="1431"/>
      <c r="R16" s="1431"/>
      <c r="S16" s="1431"/>
      <c r="T16" s="1431"/>
      <c r="U16" s="1431"/>
      <c r="V16" s="1431"/>
      <c r="W16" s="1431"/>
      <c r="X16" s="1431"/>
      <c r="Y16" s="1431"/>
      <c r="Z16" s="172" t="s">
        <v>65</v>
      </c>
      <c r="AA16" s="172" t="s">
        <v>65</v>
      </c>
      <c r="AB16" s="1402" t="s">
        <v>65</v>
      </c>
      <c r="AC16" s="1402"/>
      <c r="AD16" s="1411"/>
      <c r="AE16" s="1411"/>
      <c r="AF16" s="1411"/>
      <c r="AG16" s="1411"/>
      <c r="AH16" s="1411"/>
    </row>
    <row r="17" spans="1:34" ht="27.75" customHeight="1">
      <c r="A17" s="36">
        <v>8</v>
      </c>
      <c r="B17" s="1430" t="s">
        <v>661</v>
      </c>
      <c r="C17" s="1397"/>
      <c r="D17" s="1397"/>
      <c r="E17" s="1397"/>
      <c r="F17" s="1397"/>
      <c r="G17" s="1397"/>
      <c r="H17" s="1397"/>
      <c r="I17" s="1397"/>
      <c r="J17" s="1398"/>
      <c r="K17" s="1410" t="s">
        <v>242</v>
      </c>
      <c r="L17" s="1410"/>
      <c r="M17" s="1410"/>
      <c r="N17" s="1410"/>
      <c r="O17" s="1410"/>
      <c r="P17" s="1410"/>
      <c r="Q17" s="1410"/>
      <c r="R17" s="1410"/>
      <c r="S17" s="1410"/>
      <c r="T17" s="1410"/>
      <c r="U17" s="1410"/>
      <c r="V17" s="1410"/>
      <c r="W17" s="1410"/>
      <c r="X17" s="1410"/>
      <c r="Y17" s="1410"/>
      <c r="Z17" s="172" t="s">
        <v>65</v>
      </c>
      <c r="AA17" s="172" t="s">
        <v>65</v>
      </c>
      <c r="AB17" s="1402" t="s">
        <v>65</v>
      </c>
      <c r="AC17" s="1402"/>
      <c r="AD17" s="1416"/>
      <c r="AE17" s="1417"/>
      <c r="AF17" s="1417"/>
      <c r="AG17" s="1417"/>
      <c r="AH17" s="1418"/>
    </row>
    <row r="18" spans="1:34" ht="46.5" customHeight="1">
      <c r="A18" s="36">
        <v>9</v>
      </c>
      <c r="B18" s="1409" t="s">
        <v>662</v>
      </c>
      <c r="C18" s="1409"/>
      <c r="D18" s="1409"/>
      <c r="E18" s="1409"/>
      <c r="F18" s="1409"/>
      <c r="G18" s="1409"/>
      <c r="H18" s="1409"/>
      <c r="I18" s="1409"/>
      <c r="J18" s="1409"/>
      <c r="K18" s="1410" t="s">
        <v>678</v>
      </c>
      <c r="L18" s="1410"/>
      <c r="M18" s="1410"/>
      <c r="N18" s="1410"/>
      <c r="O18" s="1410"/>
      <c r="P18" s="1410"/>
      <c r="Q18" s="1410"/>
      <c r="R18" s="1410"/>
      <c r="S18" s="1410"/>
      <c r="T18" s="1410"/>
      <c r="U18" s="1410"/>
      <c r="V18" s="1410"/>
      <c r="W18" s="1410"/>
      <c r="X18" s="1410"/>
      <c r="Y18" s="1410"/>
      <c r="Z18" s="172" t="s">
        <v>65</v>
      </c>
      <c r="AA18" s="172" t="s">
        <v>65</v>
      </c>
      <c r="AB18" s="1402" t="s">
        <v>65</v>
      </c>
      <c r="AC18" s="1402"/>
      <c r="AD18" s="1411"/>
      <c r="AE18" s="1411"/>
      <c r="AF18" s="1411"/>
      <c r="AG18" s="1411"/>
      <c r="AH18" s="1411"/>
    </row>
    <row r="19" spans="1:34" ht="44.25" customHeight="1">
      <c r="A19" s="36">
        <v>10</v>
      </c>
      <c r="B19" s="1408" t="s">
        <v>663</v>
      </c>
      <c r="C19" s="1409"/>
      <c r="D19" s="1409"/>
      <c r="E19" s="1409"/>
      <c r="F19" s="1409"/>
      <c r="G19" s="1409"/>
      <c r="H19" s="1409"/>
      <c r="I19" s="1409"/>
      <c r="J19" s="1409"/>
      <c r="K19" s="1410" t="s">
        <v>679</v>
      </c>
      <c r="L19" s="1410"/>
      <c r="M19" s="1410"/>
      <c r="N19" s="1410"/>
      <c r="O19" s="1410"/>
      <c r="P19" s="1410"/>
      <c r="Q19" s="1410"/>
      <c r="R19" s="1410"/>
      <c r="S19" s="1410"/>
      <c r="T19" s="1410"/>
      <c r="U19" s="1410"/>
      <c r="V19" s="1410"/>
      <c r="W19" s="1410"/>
      <c r="X19" s="1410"/>
      <c r="Y19" s="1410"/>
      <c r="Z19" s="172" t="s">
        <v>65</v>
      </c>
      <c r="AA19" s="172" t="s">
        <v>65</v>
      </c>
      <c r="AB19" s="1402" t="s">
        <v>65</v>
      </c>
      <c r="AC19" s="1402"/>
      <c r="AD19" s="1429"/>
      <c r="AE19" s="1429"/>
      <c r="AF19" s="1429"/>
      <c r="AG19" s="1429"/>
      <c r="AH19" s="1429"/>
    </row>
    <row r="20" spans="1:34" ht="27" customHeight="1">
      <c r="A20" s="36">
        <v>11</v>
      </c>
      <c r="B20" s="1408" t="s">
        <v>664</v>
      </c>
      <c r="C20" s="1409"/>
      <c r="D20" s="1409"/>
      <c r="E20" s="1409"/>
      <c r="F20" s="1409"/>
      <c r="G20" s="1409"/>
      <c r="H20" s="1409"/>
      <c r="I20" s="1409"/>
      <c r="J20" s="1409"/>
      <c r="K20" s="1410" t="s">
        <v>680</v>
      </c>
      <c r="L20" s="1410"/>
      <c r="M20" s="1410"/>
      <c r="N20" s="1410"/>
      <c r="O20" s="1410"/>
      <c r="P20" s="1410"/>
      <c r="Q20" s="1410"/>
      <c r="R20" s="1410"/>
      <c r="S20" s="1410"/>
      <c r="T20" s="1410"/>
      <c r="U20" s="1410"/>
      <c r="V20" s="1410"/>
      <c r="W20" s="1410"/>
      <c r="X20" s="1410"/>
      <c r="Y20" s="1410"/>
      <c r="Z20" s="172" t="s">
        <v>65</v>
      </c>
      <c r="AA20" s="172" t="s">
        <v>65</v>
      </c>
      <c r="AB20" s="1402" t="s">
        <v>65</v>
      </c>
      <c r="AC20" s="1402"/>
      <c r="AD20" s="1416"/>
      <c r="AE20" s="1417"/>
      <c r="AF20" s="1417"/>
      <c r="AG20" s="1417"/>
      <c r="AH20" s="1418"/>
    </row>
    <row r="21" spans="1:34" ht="50.25" customHeight="1">
      <c r="A21" s="36">
        <v>12</v>
      </c>
      <c r="B21" s="1408" t="s">
        <v>665</v>
      </c>
      <c r="C21" s="1409"/>
      <c r="D21" s="1409"/>
      <c r="E21" s="1409"/>
      <c r="F21" s="1409"/>
      <c r="G21" s="1409"/>
      <c r="H21" s="1409"/>
      <c r="I21" s="1409"/>
      <c r="J21" s="1409"/>
      <c r="K21" s="1419" t="s">
        <v>681</v>
      </c>
      <c r="L21" s="1419"/>
      <c r="M21" s="1419"/>
      <c r="N21" s="1419"/>
      <c r="O21" s="1419"/>
      <c r="P21" s="1419"/>
      <c r="Q21" s="1419"/>
      <c r="R21" s="1419"/>
      <c r="S21" s="1419"/>
      <c r="T21" s="1419"/>
      <c r="U21" s="1419"/>
      <c r="V21" s="1419"/>
      <c r="W21" s="1419"/>
      <c r="X21" s="1419"/>
      <c r="Y21" s="1419"/>
      <c r="Z21" s="172" t="s">
        <v>65</v>
      </c>
      <c r="AA21" s="172" t="s">
        <v>65</v>
      </c>
      <c r="AB21" s="1402" t="s">
        <v>65</v>
      </c>
      <c r="AC21" s="1402"/>
      <c r="AD21" s="1420" t="s">
        <v>239</v>
      </c>
      <c r="AE21" s="1421"/>
      <c r="AF21" s="1421"/>
      <c r="AG21" s="1421"/>
      <c r="AH21" s="1422"/>
    </row>
    <row r="22" spans="1:34" ht="36.75" customHeight="1">
      <c r="A22" s="36">
        <v>13</v>
      </c>
      <c r="B22" s="1423" t="s">
        <v>667</v>
      </c>
      <c r="C22" s="1424"/>
      <c r="D22" s="1424"/>
      <c r="E22" s="1424"/>
      <c r="F22" s="1424"/>
      <c r="G22" s="1424"/>
      <c r="H22" s="1424"/>
      <c r="I22" s="1424"/>
      <c r="J22" s="1425"/>
      <c r="K22" s="1426" t="s">
        <v>682</v>
      </c>
      <c r="L22" s="1427"/>
      <c r="M22" s="1427"/>
      <c r="N22" s="1427"/>
      <c r="O22" s="1427"/>
      <c r="P22" s="1427"/>
      <c r="Q22" s="1427"/>
      <c r="R22" s="1427"/>
      <c r="S22" s="1427"/>
      <c r="T22" s="1427"/>
      <c r="U22" s="1427"/>
      <c r="V22" s="1427"/>
      <c r="W22" s="1427"/>
      <c r="X22" s="1427"/>
      <c r="Y22" s="1428"/>
      <c r="Z22" s="172" t="s">
        <v>65</v>
      </c>
      <c r="AA22" s="172" t="s">
        <v>65</v>
      </c>
      <c r="AB22" s="1402" t="s">
        <v>65</v>
      </c>
      <c r="AC22" s="1402"/>
      <c r="AD22" s="1403"/>
      <c r="AE22" s="1404"/>
      <c r="AF22" s="1404"/>
      <c r="AG22" s="1404"/>
      <c r="AH22" s="1405"/>
    </row>
    <row r="23" spans="1:34" ht="36.75" customHeight="1">
      <c r="A23" s="36">
        <v>14</v>
      </c>
      <c r="B23" s="1408" t="s">
        <v>226</v>
      </c>
      <c r="C23" s="1409"/>
      <c r="D23" s="1409"/>
      <c r="E23" s="1409"/>
      <c r="F23" s="1409"/>
      <c r="G23" s="1409"/>
      <c r="H23" s="1409"/>
      <c r="I23" s="1409"/>
      <c r="J23" s="1409"/>
      <c r="K23" s="1410" t="s">
        <v>683</v>
      </c>
      <c r="L23" s="1410"/>
      <c r="M23" s="1410"/>
      <c r="N23" s="1410"/>
      <c r="O23" s="1410"/>
      <c r="P23" s="1410"/>
      <c r="Q23" s="1410"/>
      <c r="R23" s="1410"/>
      <c r="S23" s="1410"/>
      <c r="T23" s="1410"/>
      <c r="U23" s="1410"/>
      <c r="V23" s="1410"/>
      <c r="W23" s="1410"/>
      <c r="X23" s="1410"/>
      <c r="Y23" s="1410"/>
      <c r="Z23" s="172" t="s">
        <v>65</v>
      </c>
      <c r="AA23" s="172" t="s">
        <v>65</v>
      </c>
      <c r="AB23" s="1402" t="s">
        <v>65</v>
      </c>
      <c r="AC23" s="1402"/>
      <c r="AD23" s="1416"/>
      <c r="AE23" s="1417"/>
      <c r="AF23" s="1417"/>
      <c r="AG23" s="1417"/>
      <c r="AH23" s="1418"/>
    </row>
    <row r="24" spans="1:34" ht="65.099999999999994" customHeight="1">
      <c r="A24" s="36">
        <v>15</v>
      </c>
      <c r="B24" s="1408" t="s">
        <v>668</v>
      </c>
      <c r="C24" s="1409"/>
      <c r="D24" s="1409"/>
      <c r="E24" s="1409"/>
      <c r="F24" s="1409"/>
      <c r="G24" s="1409"/>
      <c r="H24" s="1409"/>
      <c r="I24" s="1409"/>
      <c r="J24" s="1409"/>
      <c r="K24" s="1410" t="s">
        <v>243</v>
      </c>
      <c r="L24" s="1410"/>
      <c r="M24" s="1410"/>
      <c r="N24" s="1410"/>
      <c r="O24" s="1410"/>
      <c r="P24" s="1410"/>
      <c r="Q24" s="1410"/>
      <c r="R24" s="1410"/>
      <c r="S24" s="1410"/>
      <c r="T24" s="1410"/>
      <c r="U24" s="1410"/>
      <c r="V24" s="1410"/>
      <c r="W24" s="1410"/>
      <c r="X24" s="1410"/>
      <c r="Y24" s="1410"/>
      <c r="Z24" s="172" t="s">
        <v>65</v>
      </c>
      <c r="AA24" s="172" t="s">
        <v>65</v>
      </c>
      <c r="AB24" s="1402" t="s">
        <v>65</v>
      </c>
      <c r="AC24" s="1402"/>
      <c r="AD24" s="1411"/>
      <c r="AE24" s="1411"/>
      <c r="AF24" s="1411"/>
      <c r="AG24" s="1411"/>
      <c r="AH24" s="1411"/>
    </row>
    <row r="25" spans="1:34" ht="36" customHeight="1">
      <c r="A25" s="36">
        <v>16</v>
      </c>
      <c r="B25" s="1408" t="s">
        <v>666</v>
      </c>
      <c r="C25" s="1409"/>
      <c r="D25" s="1409"/>
      <c r="E25" s="1409"/>
      <c r="F25" s="1409"/>
      <c r="G25" s="1409"/>
      <c r="H25" s="1409"/>
      <c r="I25" s="1409"/>
      <c r="J25" s="1409"/>
      <c r="K25" s="1410" t="s">
        <v>684</v>
      </c>
      <c r="L25" s="1410"/>
      <c r="M25" s="1410"/>
      <c r="N25" s="1410"/>
      <c r="O25" s="1410"/>
      <c r="P25" s="1410"/>
      <c r="Q25" s="1410"/>
      <c r="R25" s="1410"/>
      <c r="S25" s="1410"/>
      <c r="T25" s="1410"/>
      <c r="U25" s="1410"/>
      <c r="V25" s="1410"/>
      <c r="W25" s="1410"/>
      <c r="X25" s="1410"/>
      <c r="Y25" s="1410"/>
      <c r="Z25" s="172" t="s">
        <v>65</v>
      </c>
      <c r="AA25" s="172" t="s">
        <v>65</v>
      </c>
      <c r="AB25" s="1402" t="s">
        <v>65</v>
      </c>
      <c r="AC25" s="1402"/>
      <c r="AD25" s="1411"/>
      <c r="AE25" s="1411"/>
      <c r="AF25" s="1411"/>
      <c r="AG25" s="1411"/>
      <c r="AH25" s="1411"/>
    </row>
    <row r="26" spans="1:34" ht="36" customHeight="1">
      <c r="A26" s="36">
        <v>17</v>
      </c>
      <c r="B26" s="1408" t="s">
        <v>244</v>
      </c>
      <c r="C26" s="1408"/>
      <c r="D26" s="1408"/>
      <c r="E26" s="1408"/>
      <c r="F26" s="1408"/>
      <c r="G26" s="1408"/>
      <c r="H26" s="1408"/>
      <c r="I26" s="1408"/>
      <c r="J26" s="1408"/>
      <c r="K26" s="1412" t="s">
        <v>240</v>
      </c>
      <c r="L26" s="1413"/>
      <c r="M26" s="1413"/>
      <c r="N26" s="1413"/>
      <c r="O26" s="1413"/>
      <c r="P26" s="1413"/>
      <c r="Q26" s="1413"/>
      <c r="R26" s="1413"/>
      <c r="S26" s="1413"/>
      <c r="T26" s="1413"/>
      <c r="U26" s="1413"/>
      <c r="V26" s="1413"/>
      <c r="W26" s="1413"/>
      <c r="X26" s="1413"/>
      <c r="Y26" s="1413"/>
      <c r="Z26" s="172" t="s">
        <v>65</v>
      </c>
      <c r="AA26" s="172" t="s">
        <v>65</v>
      </c>
      <c r="AB26" s="1402" t="s">
        <v>65</v>
      </c>
      <c r="AC26" s="1402"/>
      <c r="AD26" s="1403"/>
      <c r="AE26" s="1404"/>
      <c r="AF26" s="1404"/>
      <c r="AG26" s="1404"/>
      <c r="AH26" s="1405"/>
    </row>
    <row r="27" spans="1:34" ht="36" customHeight="1">
      <c r="A27" s="36">
        <v>18</v>
      </c>
      <c r="B27" s="1396" t="s">
        <v>224</v>
      </c>
      <c r="C27" s="1397"/>
      <c r="D27" s="1397"/>
      <c r="E27" s="1397"/>
      <c r="F27" s="1397"/>
      <c r="G27" s="1397"/>
      <c r="H27" s="1397"/>
      <c r="I27" s="1397"/>
      <c r="J27" s="1398"/>
      <c r="K27" s="1399" t="s">
        <v>225</v>
      </c>
      <c r="L27" s="1400"/>
      <c r="M27" s="1400"/>
      <c r="N27" s="1400"/>
      <c r="O27" s="1400"/>
      <c r="P27" s="1400"/>
      <c r="Q27" s="1400"/>
      <c r="R27" s="1400"/>
      <c r="S27" s="1400"/>
      <c r="T27" s="1400"/>
      <c r="U27" s="1400"/>
      <c r="V27" s="1400"/>
      <c r="W27" s="1400"/>
      <c r="X27" s="1400"/>
      <c r="Y27" s="1401"/>
      <c r="Z27" s="172" t="s">
        <v>65</v>
      </c>
      <c r="AA27" s="172" t="s">
        <v>65</v>
      </c>
      <c r="AB27" s="1402" t="s">
        <v>65</v>
      </c>
      <c r="AC27" s="1402"/>
      <c r="AD27" s="1403"/>
      <c r="AE27" s="1404"/>
      <c r="AF27" s="1404"/>
      <c r="AG27" s="1404"/>
      <c r="AH27" s="1405"/>
    </row>
    <row r="28" spans="1:34" ht="27" customHeight="1">
      <c r="A28" s="36">
        <v>19</v>
      </c>
      <c r="B28" s="1406" t="s">
        <v>1071</v>
      </c>
      <c r="C28" s="1406"/>
      <c r="D28" s="1406"/>
      <c r="E28" s="1406"/>
      <c r="F28" s="1406"/>
      <c r="G28" s="1406"/>
      <c r="H28" s="1406"/>
      <c r="I28" s="1406"/>
      <c r="J28" s="1406"/>
      <c r="K28" s="1414" t="s">
        <v>1077</v>
      </c>
      <c r="L28" s="1414"/>
      <c r="M28" s="1414"/>
      <c r="N28" s="1414"/>
      <c r="O28" s="1414"/>
      <c r="P28" s="1414"/>
      <c r="Q28" s="1414"/>
      <c r="R28" s="1414"/>
      <c r="S28" s="1414"/>
      <c r="T28" s="1414"/>
      <c r="U28" s="1414"/>
      <c r="V28" s="1414"/>
      <c r="W28" s="1414"/>
      <c r="X28" s="1414"/>
      <c r="Y28" s="1414"/>
      <c r="Z28" s="172" t="s">
        <v>65</v>
      </c>
      <c r="AA28" s="172" t="s">
        <v>65</v>
      </c>
      <c r="AB28" s="1402" t="s">
        <v>65</v>
      </c>
      <c r="AC28" s="1402"/>
      <c r="AD28" s="1403"/>
      <c r="AE28" s="1404"/>
      <c r="AF28" s="1404"/>
      <c r="AG28" s="1404"/>
      <c r="AH28" s="1405"/>
    </row>
    <row r="29" spans="1:34" ht="36" customHeight="1">
      <c r="A29" s="36">
        <v>20</v>
      </c>
      <c r="B29" s="1415" t="s">
        <v>1072</v>
      </c>
      <c r="C29" s="1406"/>
      <c r="D29" s="1406"/>
      <c r="E29" s="1406"/>
      <c r="F29" s="1406"/>
      <c r="G29" s="1406"/>
      <c r="H29" s="1406"/>
      <c r="I29" s="1406"/>
      <c r="J29" s="1406"/>
      <c r="K29" s="1414" t="s">
        <v>1081</v>
      </c>
      <c r="L29" s="1414"/>
      <c r="M29" s="1414"/>
      <c r="N29" s="1414"/>
      <c r="O29" s="1414"/>
      <c r="P29" s="1414"/>
      <c r="Q29" s="1414"/>
      <c r="R29" s="1414"/>
      <c r="S29" s="1414"/>
      <c r="T29" s="1414"/>
      <c r="U29" s="1414"/>
      <c r="V29" s="1414"/>
      <c r="W29" s="1414"/>
      <c r="X29" s="1414"/>
      <c r="Y29" s="1414"/>
      <c r="Z29" s="172" t="s">
        <v>65</v>
      </c>
      <c r="AA29" s="172" t="s">
        <v>65</v>
      </c>
      <c r="AB29" s="1402" t="s">
        <v>65</v>
      </c>
      <c r="AC29" s="1402"/>
      <c r="AD29" s="1403"/>
      <c r="AE29" s="1404"/>
      <c r="AF29" s="1404"/>
      <c r="AG29" s="1404"/>
      <c r="AH29" s="1405"/>
    </row>
    <row r="30" spans="1:34" ht="27" customHeight="1">
      <c r="A30" s="36">
        <v>21</v>
      </c>
      <c r="B30" s="1406" t="s">
        <v>1073</v>
      </c>
      <c r="C30" s="1406"/>
      <c r="D30" s="1406"/>
      <c r="E30" s="1406"/>
      <c r="F30" s="1406"/>
      <c r="G30" s="1406"/>
      <c r="H30" s="1406"/>
      <c r="I30" s="1406"/>
      <c r="J30" s="1406"/>
      <c r="K30" s="1414" t="s">
        <v>1074</v>
      </c>
      <c r="L30" s="1414"/>
      <c r="M30" s="1414"/>
      <c r="N30" s="1414"/>
      <c r="O30" s="1414"/>
      <c r="P30" s="1414"/>
      <c r="Q30" s="1414"/>
      <c r="R30" s="1414"/>
      <c r="S30" s="1414"/>
      <c r="T30" s="1414"/>
      <c r="U30" s="1414"/>
      <c r="V30" s="1414"/>
      <c r="W30" s="1414"/>
      <c r="X30" s="1414"/>
      <c r="Y30" s="1414"/>
      <c r="Z30" s="172" t="s">
        <v>65</v>
      </c>
      <c r="AA30" s="172" t="s">
        <v>65</v>
      </c>
      <c r="AB30" s="1402" t="s">
        <v>65</v>
      </c>
      <c r="AC30" s="1402"/>
      <c r="AD30" s="1403"/>
      <c r="AE30" s="1404"/>
      <c r="AF30" s="1404"/>
      <c r="AG30" s="1404"/>
      <c r="AH30" s="1405"/>
    </row>
    <row r="31" spans="1:34" ht="27" customHeight="1">
      <c r="A31" s="36">
        <v>22</v>
      </c>
      <c r="B31" s="1415" t="s">
        <v>1075</v>
      </c>
      <c r="C31" s="1415"/>
      <c r="D31" s="1415"/>
      <c r="E31" s="1415"/>
      <c r="F31" s="1415"/>
      <c r="G31" s="1415"/>
      <c r="H31" s="1415"/>
      <c r="I31" s="1415"/>
      <c r="J31" s="1415"/>
      <c r="K31" s="1414" t="s">
        <v>1076</v>
      </c>
      <c r="L31" s="1414"/>
      <c r="M31" s="1414"/>
      <c r="N31" s="1414"/>
      <c r="O31" s="1414"/>
      <c r="P31" s="1414"/>
      <c r="Q31" s="1414"/>
      <c r="R31" s="1414"/>
      <c r="S31" s="1414"/>
      <c r="T31" s="1414"/>
      <c r="U31" s="1414"/>
      <c r="V31" s="1414"/>
      <c r="W31" s="1414"/>
      <c r="X31" s="1414"/>
      <c r="Y31" s="1414"/>
      <c r="Z31" s="172" t="s">
        <v>65</v>
      </c>
      <c r="AA31" s="172" t="s">
        <v>65</v>
      </c>
      <c r="AB31" s="1402" t="s">
        <v>65</v>
      </c>
      <c r="AC31" s="1402"/>
      <c r="AD31" s="1403"/>
      <c r="AE31" s="1404"/>
      <c r="AF31" s="1404"/>
      <c r="AG31" s="1404"/>
      <c r="AH31" s="1405"/>
    </row>
    <row r="32" spans="1:34" ht="18" customHeight="1">
      <c r="A32" s="79"/>
      <c r="B32" s="1406"/>
      <c r="C32" s="1406"/>
      <c r="D32" s="1406"/>
      <c r="E32" s="1406"/>
      <c r="F32" s="1406"/>
      <c r="G32" s="1406"/>
      <c r="H32" s="1406"/>
      <c r="I32" s="1406"/>
      <c r="J32" s="1406"/>
      <c r="K32" s="1407"/>
      <c r="L32" s="1407"/>
      <c r="M32" s="1407"/>
      <c r="N32" s="1407"/>
      <c r="O32" s="1407"/>
      <c r="P32" s="1407"/>
      <c r="Q32" s="1407"/>
      <c r="R32" s="1407"/>
      <c r="S32" s="1407"/>
      <c r="T32" s="1407"/>
      <c r="U32" s="1407"/>
      <c r="V32" s="1407"/>
      <c r="W32" s="1407"/>
      <c r="X32" s="1407"/>
      <c r="Y32" s="1407"/>
      <c r="Z32" s="172"/>
      <c r="AA32" s="172"/>
      <c r="AB32" s="1402"/>
      <c r="AC32" s="1402"/>
      <c r="AD32" s="1403"/>
      <c r="AE32" s="1404"/>
      <c r="AF32" s="1404"/>
      <c r="AG32" s="1404"/>
      <c r="AH32" s="1405"/>
    </row>
    <row r="33" spans="1:34" ht="6" customHeight="1">
      <c r="A33" s="82"/>
      <c r="B33" s="1391"/>
      <c r="C33" s="1391"/>
      <c r="D33" s="1391"/>
      <c r="E33" s="1391"/>
      <c r="F33" s="1391"/>
      <c r="G33" s="1391"/>
      <c r="H33" s="1391"/>
      <c r="I33" s="1391"/>
      <c r="J33" s="1391"/>
      <c r="K33" s="1392"/>
      <c r="L33" s="1392"/>
      <c r="M33" s="1392"/>
      <c r="N33" s="1392"/>
      <c r="O33" s="1392"/>
      <c r="P33" s="1392"/>
      <c r="Q33" s="1392"/>
      <c r="R33" s="1392"/>
      <c r="S33" s="1392"/>
      <c r="T33" s="1392"/>
      <c r="U33" s="1392"/>
      <c r="V33" s="1392"/>
      <c r="W33" s="1392"/>
      <c r="X33" s="1392"/>
      <c r="Y33" s="1392"/>
      <c r="Z33" s="1393"/>
      <c r="AA33" s="1393"/>
      <c r="AB33" s="1393"/>
      <c r="AC33" s="1393"/>
      <c r="AD33" s="1392"/>
      <c r="AE33" s="1392"/>
      <c r="AF33" s="1392"/>
      <c r="AG33" s="1392"/>
      <c r="AH33" s="1392"/>
    </row>
    <row r="34" spans="1:34" ht="84" customHeight="1">
      <c r="A34" s="1394" t="s">
        <v>81</v>
      </c>
      <c r="B34" s="1394"/>
      <c r="C34" s="1395" t="s">
        <v>1023</v>
      </c>
      <c r="D34" s="1395"/>
      <c r="E34" s="1395"/>
      <c r="F34" s="1395"/>
      <c r="G34" s="1395"/>
      <c r="H34" s="1395"/>
      <c r="I34" s="1395"/>
      <c r="J34" s="1395"/>
      <c r="K34" s="1395"/>
      <c r="L34" s="1395"/>
      <c r="M34" s="1395"/>
      <c r="N34" s="1395"/>
      <c r="O34" s="1395"/>
      <c r="P34" s="1395"/>
      <c r="Q34" s="1395"/>
      <c r="R34" s="1395"/>
      <c r="S34" s="1395"/>
      <c r="T34" s="1395"/>
      <c r="U34" s="1395"/>
      <c r="V34" s="1395"/>
      <c r="W34" s="1395"/>
      <c r="X34" s="1395"/>
      <c r="Y34" s="1395"/>
      <c r="Z34" s="1395"/>
      <c r="AA34" s="1395"/>
      <c r="AB34" s="1395"/>
      <c r="AC34" s="1395"/>
      <c r="AD34" s="1395"/>
      <c r="AE34" s="1395"/>
      <c r="AF34" s="1395"/>
      <c r="AG34" s="1395"/>
      <c r="AH34" s="1395"/>
    </row>
    <row r="35" spans="1:34" ht="21.75" customHeight="1">
      <c r="A35" s="1388" t="s">
        <v>227</v>
      </c>
      <c r="B35" s="1388"/>
      <c r="C35" s="1388"/>
      <c r="D35" s="1388"/>
      <c r="E35" s="1390" t="s">
        <v>669</v>
      </c>
      <c r="F35" s="1390"/>
      <c r="G35" s="1390"/>
      <c r="H35" s="1390"/>
      <c r="I35" s="173"/>
      <c r="J35" s="1388" t="s">
        <v>848</v>
      </c>
      <c r="K35" s="1388"/>
      <c r="L35" s="1388"/>
      <c r="M35" s="1388"/>
      <c r="N35" s="1389"/>
      <c r="O35" s="1389"/>
      <c r="P35" s="1389"/>
      <c r="Q35" s="173"/>
      <c r="R35" s="1388" t="s">
        <v>670</v>
      </c>
      <c r="S35" s="1388"/>
      <c r="T35" s="1388"/>
      <c r="U35" s="1388"/>
      <c r="V35" s="1390" t="s">
        <v>669</v>
      </c>
      <c r="W35" s="1390"/>
      <c r="X35" s="1390"/>
      <c r="Y35" s="1390"/>
      <c r="Z35" s="173"/>
      <c r="AA35" s="1388" t="s">
        <v>671</v>
      </c>
      <c r="AB35" s="1388"/>
      <c r="AC35" s="1388"/>
      <c r="AD35" s="1388"/>
      <c r="AE35" s="1389"/>
      <c r="AF35" s="1389"/>
      <c r="AG35" s="1389"/>
      <c r="AH35" s="1389"/>
    </row>
  </sheetData>
  <sheetProtection formatCells="0" selectLockedCells="1"/>
  <mergeCells count="135">
    <mergeCell ref="B28:J28"/>
    <mergeCell ref="K28:Y28"/>
    <mergeCell ref="AB28:AC28"/>
    <mergeCell ref="AD28:AH28"/>
    <mergeCell ref="B29:J29"/>
    <mergeCell ref="K29:Y29"/>
    <mergeCell ref="AB29:AC29"/>
    <mergeCell ref="AD29:AH29"/>
    <mergeCell ref="A4:C4"/>
    <mergeCell ref="D4:I4"/>
    <mergeCell ref="K4:M4"/>
    <mergeCell ref="N4:Y4"/>
    <mergeCell ref="Z4:AB4"/>
    <mergeCell ref="AC4:AH4"/>
    <mergeCell ref="B11:J11"/>
    <mergeCell ref="K11:Y11"/>
    <mergeCell ref="AB11:AC11"/>
    <mergeCell ref="AD11:AH11"/>
    <mergeCell ref="B12:J12"/>
    <mergeCell ref="K12:Y12"/>
    <mergeCell ref="AB12:AC12"/>
    <mergeCell ref="AD12:AH12"/>
    <mergeCell ref="B9:J9"/>
    <mergeCell ref="K9:Y9"/>
    <mergeCell ref="A1:AH1"/>
    <mergeCell ref="A3:C3"/>
    <mergeCell ref="D3:E3"/>
    <mergeCell ref="G3:H3"/>
    <mergeCell ref="Z3:AB3"/>
    <mergeCell ref="AC3:AH3"/>
    <mergeCell ref="A7:C7"/>
    <mergeCell ref="D7:E7"/>
    <mergeCell ref="F7:I7"/>
    <mergeCell ref="J7:U7"/>
    <mergeCell ref="V7:Y7"/>
    <mergeCell ref="Z7:AH7"/>
    <mergeCell ref="A6:C6"/>
    <mergeCell ref="D6:E6"/>
    <mergeCell ref="F6:I6"/>
    <mergeCell ref="J6:U6"/>
    <mergeCell ref="V6:Y6"/>
    <mergeCell ref="Z6:AH6"/>
    <mergeCell ref="AB9:AC9"/>
    <mergeCell ref="AD9:AH9"/>
    <mergeCell ref="B10:J10"/>
    <mergeCell ref="K10:Y10"/>
    <mergeCell ref="AB10:AC10"/>
    <mergeCell ref="AD10:AH10"/>
    <mergeCell ref="B15:J15"/>
    <mergeCell ref="K15:Y15"/>
    <mergeCell ref="AB15:AC15"/>
    <mergeCell ref="AD15:AH15"/>
    <mergeCell ref="B16:J16"/>
    <mergeCell ref="K16:Y16"/>
    <mergeCell ref="AB16:AC16"/>
    <mergeCell ref="AD16:AH16"/>
    <mergeCell ref="B13:J13"/>
    <mergeCell ref="K13:Y13"/>
    <mergeCell ref="AB13:AC13"/>
    <mergeCell ref="AD13:AH13"/>
    <mergeCell ref="B14:J14"/>
    <mergeCell ref="K14:Y14"/>
    <mergeCell ref="AB14:AC14"/>
    <mergeCell ref="AD14:AH14"/>
    <mergeCell ref="B19:J19"/>
    <mergeCell ref="K19:Y19"/>
    <mergeCell ref="AB19:AC19"/>
    <mergeCell ref="AD19:AH19"/>
    <mergeCell ref="B20:J20"/>
    <mergeCell ref="K20:Y20"/>
    <mergeCell ref="AB20:AC20"/>
    <mergeCell ref="AD20:AH20"/>
    <mergeCell ref="B17:J17"/>
    <mergeCell ref="K17:Y17"/>
    <mergeCell ref="AB17:AC17"/>
    <mergeCell ref="AD17:AH17"/>
    <mergeCell ref="B18:J18"/>
    <mergeCell ref="K18:Y18"/>
    <mergeCell ref="AB18:AC18"/>
    <mergeCell ref="AD18:AH18"/>
    <mergeCell ref="B23:J23"/>
    <mergeCell ref="K23:Y23"/>
    <mergeCell ref="AB23:AC23"/>
    <mergeCell ref="AD23:AH23"/>
    <mergeCell ref="B24:J24"/>
    <mergeCell ref="K24:Y24"/>
    <mergeCell ref="AB24:AC24"/>
    <mergeCell ref="AD24:AH24"/>
    <mergeCell ref="B21:J21"/>
    <mergeCell ref="K21:Y21"/>
    <mergeCell ref="AB21:AC21"/>
    <mergeCell ref="AD21:AH21"/>
    <mergeCell ref="B22:J22"/>
    <mergeCell ref="K22:Y22"/>
    <mergeCell ref="AB22:AC22"/>
    <mergeCell ref="AD22:AH22"/>
    <mergeCell ref="B27:J27"/>
    <mergeCell ref="K27:Y27"/>
    <mergeCell ref="AB27:AC27"/>
    <mergeCell ref="AD27:AH27"/>
    <mergeCell ref="B32:J32"/>
    <mergeCell ref="K32:Y32"/>
    <mergeCell ref="AB32:AC32"/>
    <mergeCell ref="AD32:AH32"/>
    <mergeCell ref="B25:J25"/>
    <mergeCell ref="K25:Y25"/>
    <mergeCell ref="AB25:AC25"/>
    <mergeCell ref="AD25:AH25"/>
    <mergeCell ref="B26:J26"/>
    <mergeCell ref="K26:Y26"/>
    <mergeCell ref="AB26:AC26"/>
    <mergeCell ref="AD26:AH26"/>
    <mergeCell ref="B30:J30"/>
    <mergeCell ref="K30:Y30"/>
    <mergeCell ref="AB30:AC30"/>
    <mergeCell ref="AD30:AH30"/>
    <mergeCell ref="B31:J31"/>
    <mergeCell ref="K31:Y31"/>
    <mergeCell ref="AB31:AC31"/>
    <mergeCell ref="AD31:AH31"/>
    <mergeCell ref="AA35:AD35"/>
    <mergeCell ref="AE35:AH35"/>
    <mergeCell ref="A35:D35"/>
    <mergeCell ref="E35:H35"/>
    <mergeCell ref="J35:M35"/>
    <mergeCell ref="N35:P35"/>
    <mergeCell ref="R35:U35"/>
    <mergeCell ref="V35:Y35"/>
    <mergeCell ref="B33:J33"/>
    <mergeCell ref="K33:Y33"/>
    <mergeCell ref="Z33:AA33"/>
    <mergeCell ref="AB33:AC33"/>
    <mergeCell ref="AD33:AH33"/>
    <mergeCell ref="A34:B34"/>
    <mergeCell ref="C34:AH34"/>
  </mergeCells>
  <phoneticPr fontId="34"/>
  <conditionalFormatting sqref="N4:Y4 AC4:AH4">
    <cfRule type="containsBlanks" dxfId="1" priority="1">
      <formula>LEN(TRIM(N4))=0</formula>
    </cfRule>
  </conditionalFormatting>
  <dataValidations count="3">
    <dataValidation type="list" allowBlank="1" showInputMessage="1" showErrorMessage="1" sqref="G3:H3" xr:uid="{82CBB977-A143-41EF-B176-45379605CD62}">
      <formula1>"1,4,7,10"</formula1>
    </dataValidation>
    <dataValidation type="list" allowBlank="1" showInputMessage="1" showErrorMessage="1" sqref="D7:E7" xr:uid="{F4188403-85A8-4A09-9E12-E629D167E0F8}">
      <formula1>"男,女"</formula1>
    </dataValidation>
    <dataValidation type="list" allowBlank="1" showInputMessage="1" showErrorMessage="1" sqref="Z10:AC32" xr:uid="{C30FDA8B-8532-426D-AA46-885FC4B57A62}">
      <formula1>"□,■"</formula1>
    </dataValidation>
  </dataValidations>
  <printOptions horizontalCentered="1" verticalCentered="1"/>
  <pageMargins left="0.19685039370078741" right="0.19685039370078741" top="0.19685039370078741" bottom="0.19685039370078741" header="3.937007874015748E-2" footer="3.937007874015748E-2"/>
  <pageSetup paperSize="9" scale="7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3D8CB-8A06-4924-BFD1-FDD2F175C660}">
  <sheetPr>
    <tabColor rgb="FFFF0000"/>
    <pageSetUpPr fitToPage="1"/>
  </sheetPr>
  <dimension ref="A1:Z96"/>
  <sheetViews>
    <sheetView showGridLines="0" workbookViewId="0">
      <selection activeCell="F65" sqref="F65:I65"/>
    </sheetView>
  </sheetViews>
  <sheetFormatPr defaultColWidth="3.625" defaultRowHeight="15" customHeight="1"/>
  <cols>
    <col min="1" max="16384" width="3.625" style="174"/>
  </cols>
  <sheetData>
    <row r="1" spans="1:26" ht="45" customHeight="1">
      <c r="A1" s="1381" t="s">
        <v>938</v>
      </c>
      <c r="B1" s="1369"/>
      <c r="C1" s="1369"/>
      <c r="D1" s="1369"/>
      <c r="E1" s="1369"/>
      <c r="F1" s="1369"/>
      <c r="G1" s="1369"/>
      <c r="H1" s="1369"/>
      <c r="I1" s="1369"/>
      <c r="J1" s="1369"/>
      <c r="K1" s="1369"/>
      <c r="L1" s="1369"/>
      <c r="M1" s="1369"/>
      <c r="N1" s="1369"/>
      <c r="O1" s="1369"/>
      <c r="P1" s="1369"/>
      <c r="Q1" s="1369"/>
      <c r="R1" s="1369"/>
      <c r="S1" s="1369"/>
      <c r="T1" s="1369"/>
      <c r="U1" s="1369"/>
      <c r="V1" s="1369"/>
      <c r="W1" s="1369"/>
      <c r="X1" s="1369"/>
      <c r="Y1" s="1369"/>
      <c r="Z1" s="1369"/>
    </row>
    <row r="2" spans="1:26" ht="35.1" customHeight="1">
      <c r="A2" s="1461" t="str">
        <f>IF(Application!A7="","",Application!A7&amp;Application!J7)</f>
        <v>東京日英学院学校長殿</v>
      </c>
      <c r="B2" s="1461"/>
      <c r="C2" s="1461"/>
      <c r="D2" s="1461"/>
      <c r="E2" s="1461"/>
      <c r="F2" s="1461"/>
      <c r="G2" s="1461"/>
      <c r="H2" s="1461"/>
      <c r="I2" s="1461"/>
      <c r="J2" s="560"/>
      <c r="K2" s="476"/>
      <c r="L2" s="476"/>
      <c r="M2" s="441"/>
      <c r="N2" s="441"/>
      <c r="O2" s="441"/>
      <c r="P2" s="441"/>
    </row>
    <row r="3" spans="1:26" ht="15" customHeight="1">
      <c r="A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ht="40.5" customHeight="1">
      <c r="A5" s="1462" t="s">
        <v>2144</v>
      </c>
      <c r="B5" s="1460"/>
      <c r="C5" s="1460"/>
      <c r="D5" s="1460"/>
      <c r="E5" s="1460"/>
      <c r="F5" s="1460"/>
      <c r="G5" s="1460"/>
      <c r="H5" s="1460"/>
      <c r="I5" s="1460"/>
      <c r="J5" s="1460"/>
      <c r="K5" s="1460"/>
      <c r="L5" s="1460"/>
      <c r="M5" s="1460"/>
      <c r="N5" s="1460"/>
      <c r="O5" s="1460"/>
      <c r="P5" s="1460"/>
      <c r="Q5" s="1460"/>
      <c r="R5" s="1460"/>
      <c r="S5" s="1460"/>
      <c r="T5" s="1460"/>
      <c r="U5" s="1460"/>
      <c r="V5" s="1460"/>
      <c r="W5" s="1460"/>
      <c r="X5" s="1460"/>
      <c r="Y5" s="1460"/>
      <c r="Z5" s="1460"/>
    </row>
    <row r="6" spans="1:26" ht="28.5" customHeight="1">
      <c r="A6" s="1463" t="s">
        <v>2145</v>
      </c>
      <c r="B6" s="1464"/>
      <c r="C6" s="1464"/>
      <c r="D6" s="1464"/>
      <c r="E6" s="1464"/>
      <c r="F6" s="1464"/>
      <c r="G6" s="1464"/>
      <c r="H6" s="1464"/>
      <c r="I6" s="1464"/>
      <c r="J6" s="1464"/>
      <c r="K6" s="1464"/>
      <c r="L6" s="1464"/>
      <c r="M6" s="1464"/>
      <c r="N6" s="1464"/>
      <c r="O6" s="1464"/>
      <c r="P6" s="1464"/>
      <c r="Q6" s="1464"/>
      <c r="R6" s="1464"/>
      <c r="S6" s="1464"/>
      <c r="T6" s="1464"/>
      <c r="U6" s="1464"/>
      <c r="V6" s="1464"/>
      <c r="W6" s="1464"/>
      <c r="X6" s="1464"/>
      <c r="Y6" s="1464"/>
      <c r="Z6" s="1464"/>
    </row>
    <row r="7" spans="1:26" ht="5.0999999999999996" customHeight="1">
      <c r="A7" s="706"/>
      <c r="B7" s="707"/>
      <c r="C7" s="707"/>
      <c r="D7" s="707"/>
      <c r="E7" s="707"/>
      <c r="F7" s="707"/>
      <c r="G7" s="707"/>
      <c r="H7" s="707"/>
      <c r="I7" s="708"/>
      <c r="J7" s="708"/>
      <c r="K7" s="708"/>
      <c r="L7" s="708"/>
      <c r="M7" s="708"/>
      <c r="N7" s="708"/>
      <c r="O7" s="708"/>
      <c r="P7" s="708"/>
      <c r="Q7" s="708"/>
      <c r="R7" s="708"/>
      <c r="S7" s="708"/>
      <c r="T7" s="708"/>
      <c r="U7" s="708"/>
      <c r="V7" s="708"/>
      <c r="W7" s="708"/>
      <c r="X7" s="708"/>
      <c r="Y7" s="708"/>
      <c r="Z7" s="706"/>
    </row>
    <row r="8" spans="1:26" ht="15.75" customHeight="1">
      <c r="A8" s="1465" t="s">
        <v>2146</v>
      </c>
      <c r="B8" s="1465"/>
      <c r="C8" s="1465"/>
      <c r="D8" s="1465"/>
      <c r="E8" s="1465"/>
      <c r="F8" s="1465"/>
      <c r="G8" s="1465"/>
      <c r="H8" s="1465"/>
      <c r="I8" s="1465"/>
      <c r="J8" s="1465"/>
      <c r="K8" s="1465"/>
      <c r="L8" s="1465"/>
      <c r="M8" s="1465"/>
      <c r="N8" s="1465"/>
      <c r="O8" s="1465"/>
      <c r="P8" s="1465"/>
      <c r="Q8" s="1465"/>
      <c r="R8" s="1465"/>
      <c r="S8" s="1465"/>
      <c r="T8" s="1465"/>
      <c r="U8" s="1465"/>
      <c r="V8" s="1465"/>
      <c r="W8" s="1465"/>
      <c r="X8" s="1465"/>
      <c r="Y8" s="1465"/>
      <c r="Z8" s="1465"/>
    </row>
    <row r="9" spans="1:26" s="470" customFormat="1" ht="15.95" customHeight="1">
      <c r="A9" s="1460" t="s">
        <v>2147</v>
      </c>
      <c r="B9" s="1460"/>
      <c r="C9" s="1460"/>
      <c r="D9" s="1460"/>
      <c r="E9" s="1460"/>
      <c r="F9" s="1460"/>
      <c r="G9" s="1460"/>
      <c r="H9" s="1460"/>
      <c r="I9" s="1460"/>
      <c r="J9" s="1460"/>
      <c r="K9" s="1460"/>
      <c r="L9" s="1460"/>
      <c r="M9" s="1460"/>
      <c r="N9" s="1460"/>
      <c r="O9" s="1460"/>
      <c r="P9" s="1460"/>
      <c r="Q9" s="1460"/>
      <c r="R9" s="1460"/>
      <c r="S9" s="1460"/>
      <c r="T9" s="1460"/>
      <c r="U9" s="1460"/>
      <c r="V9" s="1460"/>
      <c r="W9" s="1460"/>
      <c r="X9" s="1460"/>
      <c r="Y9" s="1460"/>
      <c r="Z9" s="1460"/>
    </row>
    <row r="10" spans="1:26" ht="15.95" customHeight="1">
      <c r="A10" s="1463" t="s">
        <v>2148</v>
      </c>
      <c r="B10" s="1464"/>
      <c r="C10" s="1464"/>
      <c r="D10" s="1464"/>
      <c r="E10" s="1464"/>
      <c r="F10" s="1464"/>
      <c r="G10" s="1464"/>
      <c r="H10" s="1464"/>
      <c r="I10" s="1464"/>
      <c r="J10" s="1464"/>
      <c r="K10" s="1464"/>
      <c r="L10" s="1464"/>
      <c r="M10" s="1464"/>
      <c r="N10" s="1464"/>
      <c r="O10" s="1464"/>
      <c r="P10" s="1464"/>
      <c r="Q10" s="1464"/>
      <c r="R10" s="1464"/>
      <c r="S10" s="1464"/>
      <c r="T10" s="1464"/>
      <c r="U10" s="1464"/>
      <c r="V10" s="1464"/>
      <c r="W10" s="1464"/>
      <c r="X10" s="1464"/>
      <c r="Y10" s="1464"/>
      <c r="Z10" s="1464"/>
    </row>
    <row r="11" spans="1:26" s="470" customFormat="1" ht="15.95" customHeight="1">
      <c r="A11" s="1460" t="s">
        <v>2149</v>
      </c>
      <c r="B11" s="1460"/>
      <c r="C11" s="1460"/>
      <c r="D11" s="1460"/>
      <c r="E11" s="1460"/>
      <c r="F11" s="1460"/>
      <c r="G11" s="1460"/>
      <c r="H11" s="1460"/>
      <c r="I11" s="1460"/>
      <c r="J11" s="1460"/>
      <c r="K11" s="1460"/>
      <c r="L11" s="1460"/>
      <c r="M11" s="1460"/>
      <c r="N11" s="1460"/>
      <c r="O11" s="1460"/>
      <c r="P11" s="1460"/>
      <c r="Q11" s="1460"/>
      <c r="R11" s="1460"/>
      <c r="S11" s="1460"/>
      <c r="T11" s="1460"/>
      <c r="U11" s="1460"/>
      <c r="V11" s="1460"/>
      <c r="W11" s="1460"/>
      <c r="X11" s="1460"/>
      <c r="Y11" s="1460"/>
      <c r="Z11" s="1460"/>
    </row>
    <row r="12" spans="1:26" ht="15.95" customHeight="1">
      <c r="A12" s="1463" t="s">
        <v>2150</v>
      </c>
      <c r="B12" s="1464"/>
      <c r="C12" s="1464"/>
      <c r="D12" s="1464"/>
      <c r="E12" s="1464"/>
      <c r="F12" s="1464"/>
      <c r="G12" s="1464"/>
      <c r="H12" s="1464"/>
      <c r="I12" s="1464"/>
      <c r="J12" s="1464"/>
      <c r="K12" s="1464"/>
      <c r="L12" s="1464"/>
      <c r="M12" s="1464"/>
      <c r="N12" s="1464"/>
      <c r="O12" s="1464"/>
      <c r="P12" s="1464"/>
      <c r="Q12" s="1464"/>
      <c r="R12" s="1464"/>
      <c r="S12" s="1464"/>
      <c r="T12" s="1464"/>
      <c r="U12" s="1464"/>
      <c r="V12" s="1464"/>
      <c r="W12" s="1464"/>
      <c r="X12" s="1464"/>
      <c r="Y12" s="1464"/>
      <c r="Z12" s="1464"/>
    </row>
    <row r="13" spans="1:26" s="454" customFormat="1" ht="39.950000000000003" customHeight="1">
      <c r="A13" s="1462" t="s">
        <v>2160</v>
      </c>
      <c r="B13" s="1462"/>
      <c r="C13" s="1462"/>
      <c r="D13" s="1462"/>
      <c r="E13" s="1462"/>
      <c r="F13" s="1462"/>
      <c r="G13" s="1462"/>
      <c r="H13" s="1462"/>
      <c r="I13" s="1462"/>
      <c r="J13" s="1462"/>
      <c r="K13" s="1462"/>
      <c r="L13" s="1462"/>
      <c r="M13" s="1462"/>
      <c r="N13" s="1462"/>
      <c r="O13" s="1462"/>
      <c r="P13" s="1462"/>
      <c r="Q13" s="1462"/>
      <c r="R13" s="1462"/>
      <c r="S13" s="1462"/>
      <c r="T13" s="1462"/>
      <c r="U13" s="1462"/>
      <c r="V13" s="1462"/>
      <c r="W13" s="1462"/>
      <c r="X13" s="1462"/>
      <c r="Y13" s="1462"/>
      <c r="Z13" s="1462"/>
    </row>
    <row r="14" spans="1:26" ht="24.75" customHeight="1">
      <c r="A14" s="1463" t="s">
        <v>2161</v>
      </c>
      <c r="B14" s="1464"/>
      <c r="C14" s="1464"/>
      <c r="D14" s="1464"/>
      <c r="E14" s="1464"/>
      <c r="F14" s="1464"/>
      <c r="G14" s="1464"/>
      <c r="H14" s="1464"/>
      <c r="I14" s="1464"/>
      <c r="J14" s="1464"/>
      <c r="K14" s="1464"/>
      <c r="L14" s="1464"/>
      <c r="M14" s="1464"/>
      <c r="N14" s="1464"/>
      <c r="O14" s="1464"/>
      <c r="P14" s="1464"/>
      <c r="Q14" s="1464"/>
      <c r="R14" s="1464"/>
      <c r="S14" s="1464"/>
      <c r="T14" s="1464"/>
      <c r="U14" s="1464"/>
      <c r="V14" s="1464"/>
      <c r="W14" s="1464"/>
      <c r="X14" s="1464"/>
      <c r="Y14" s="1464"/>
      <c r="Z14" s="1464"/>
    </row>
    <row r="15" spans="1:26" ht="27.95" customHeight="1">
      <c r="A15" s="1462" t="s">
        <v>2162</v>
      </c>
      <c r="B15" s="1462"/>
      <c r="C15" s="1462"/>
      <c r="D15" s="1462"/>
      <c r="E15" s="1462"/>
      <c r="F15" s="1462"/>
      <c r="G15" s="1462"/>
      <c r="H15" s="1462"/>
      <c r="I15" s="1462"/>
      <c r="J15" s="1462"/>
      <c r="K15" s="1462"/>
      <c r="L15" s="1462"/>
      <c r="M15" s="1462"/>
      <c r="N15" s="1462"/>
      <c r="O15" s="1462"/>
      <c r="P15" s="1462"/>
      <c r="Q15" s="1462"/>
      <c r="R15" s="1462"/>
      <c r="S15" s="1462"/>
      <c r="T15" s="1462"/>
      <c r="U15" s="1462"/>
      <c r="V15" s="1462"/>
      <c r="W15" s="1462"/>
      <c r="X15" s="1462"/>
      <c r="Y15" s="1462"/>
      <c r="Z15" s="1462"/>
    </row>
    <row r="16" spans="1:26" ht="24.75" customHeight="1">
      <c r="A16" s="1463" t="s">
        <v>2151</v>
      </c>
      <c r="B16" s="1464"/>
      <c r="C16" s="1464"/>
      <c r="D16" s="1464"/>
      <c r="E16" s="1464"/>
      <c r="F16" s="1464"/>
      <c r="G16" s="1464"/>
      <c r="H16" s="1464"/>
      <c r="I16" s="1464"/>
      <c r="J16" s="1464"/>
      <c r="K16" s="1464"/>
      <c r="L16" s="1464"/>
      <c r="M16" s="1464"/>
      <c r="N16" s="1464"/>
      <c r="O16" s="1464"/>
      <c r="P16" s="1464"/>
      <c r="Q16" s="1464"/>
      <c r="R16" s="1464"/>
      <c r="S16" s="1464"/>
      <c r="T16" s="1464"/>
      <c r="U16" s="1464"/>
      <c r="V16" s="1464"/>
      <c r="W16" s="1464"/>
      <c r="X16" s="1464"/>
      <c r="Y16" s="1464"/>
      <c r="Z16" s="1464"/>
    </row>
    <row r="17" spans="1:26" ht="27.95" customHeight="1">
      <c r="A17" s="1462" t="s">
        <v>2163</v>
      </c>
      <c r="B17" s="1462"/>
      <c r="C17" s="1462"/>
      <c r="D17" s="1462"/>
      <c r="E17" s="1462"/>
      <c r="F17" s="1462"/>
      <c r="G17" s="1462"/>
      <c r="H17" s="1462"/>
      <c r="I17" s="1462"/>
      <c r="J17" s="1462"/>
      <c r="K17" s="1462"/>
      <c r="L17" s="1462"/>
      <c r="M17" s="1462"/>
      <c r="N17" s="1462"/>
      <c r="O17" s="1462"/>
      <c r="P17" s="1462"/>
      <c r="Q17" s="1462"/>
      <c r="R17" s="1462"/>
      <c r="S17" s="1462"/>
      <c r="T17" s="1462"/>
      <c r="U17" s="1462"/>
      <c r="V17" s="1462"/>
      <c r="W17" s="1462"/>
      <c r="X17" s="1462"/>
      <c r="Y17" s="1462"/>
      <c r="Z17" s="1462"/>
    </row>
    <row r="18" spans="1:26" ht="24.75" customHeight="1">
      <c r="A18" s="1463" t="s">
        <v>2152</v>
      </c>
      <c r="B18" s="1464"/>
      <c r="C18" s="1464"/>
      <c r="D18" s="1464"/>
      <c r="E18" s="1464"/>
      <c r="F18" s="1464"/>
      <c r="G18" s="1464"/>
      <c r="H18" s="1464"/>
      <c r="I18" s="1464"/>
      <c r="J18" s="1464"/>
      <c r="K18" s="1464"/>
      <c r="L18" s="1464"/>
      <c r="M18" s="1464"/>
      <c r="N18" s="1464"/>
      <c r="O18" s="1464"/>
      <c r="P18" s="1464"/>
      <c r="Q18" s="1464"/>
      <c r="R18" s="1464"/>
      <c r="S18" s="1464"/>
      <c r="T18" s="1464"/>
      <c r="U18" s="1464"/>
      <c r="V18" s="1464"/>
      <c r="W18" s="1464"/>
      <c r="X18" s="1464"/>
      <c r="Y18" s="1464"/>
      <c r="Z18" s="1464"/>
    </row>
    <row r="19" spans="1:26" ht="27.95" customHeight="1">
      <c r="A19" s="1462" t="s">
        <v>2164</v>
      </c>
      <c r="B19" s="1462"/>
      <c r="C19" s="1462"/>
      <c r="D19" s="1462"/>
      <c r="E19" s="1462"/>
      <c r="F19" s="1462"/>
      <c r="G19" s="1462"/>
      <c r="H19" s="1462"/>
      <c r="I19" s="1462"/>
      <c r="J19" s="1462"/>
      <c r="K19" s="1462"/>
      <c r="L19" s="1462"/>
      <c r="M19" s="1462"/>
      <c r="N19" s="1462"/>
      <c r="O19" s="1462"/>
      <c r="P19" s="1462"/>
      <c r="Q19" s="1462"/>
      <c r="R19" s="1462"/>
      <c r="S19" s="1462"/>
      <c r="T19" s="1462"/>
      <c r="U19" s="1462"/>
      <c r="V19" s="1462"/>
      <c r="W19" s="1462"/>
      <c r="X19" s="1462"/>
      <c r="Y19" s="1462"/>
      <c r="Z19" s="1462"/>
    </row>
    <row r="20" spans="1:26" ht="24.75" customHeight="1">
      <c r="A20" s="1463" t="s">
        <v>2153</v>
      </c>
      <c r="B20" s="1464"/>
      <c r="C20" s="1464"/>
      <c r="D20" s="1464"/>
      <c r="E20" s="1464"/>
      <c r="F20" s="1464"/>
      <c r="G20" s="1464"/>
      <c r="H20" s="1464"/>
      <c r="I20" s="1464"/>
      <c r="J20" s="1464"/>
      <c r="K20" s="1464"/>
      <c r="L20" s="1464"/>
      <c r="M20" s="1464"/>
      <c r="N20" s="1464"/>
      <c r="O20" s="1464"/>
      <c r="P20" s="1464"/>
      <c r="Q20" s="1464"/>
      <c r="R20" s="1464"/>
      <c r="S20" s="1464"/>
      <c r="T20" s="1464"/>
      <c r="U20" s="1464"/>
      <c r="V20" s="1464"/>
      <c r="W20" s="1464"/>
      <c r="X20" s="1464"/>
      <c r="Y20" s="1464"/>
      <c r="Z20" s="1464"/>
    </row>
    <row r="21" spans="1:26" s="470" customFormat="1" ht="15.95" customHeight="1">
      <c r="A21" s="1462" t="s">
        <v>2165</v>
      </c>
      <c r="B21" s="1462"/>
      <c r="C21" s="1462"/>
      <c r="D21" s="1462"/>
      <c r="E21" s="1462"/>
      <c r="F21" s="1462"/>
      <c r="G21" s="1462"/>
      <c r="H21" s="1462"/>
      <c r="I21" s="1462"/>
      <c r="J21" s="1462"/>
      <c r="K21" s="1462"/>
      <c r="L21" s="1462"/>
      <c r="M21" s="1462"/>
      <c r="N21" s="1462"/>
      <c r="O21" s="1462"/>
      <c r="P21" s="1462"/>
      <c r="Q21" s="1462"/>
      <c r="R21" s="1462"/>
      <c r="S21" s="1462"/>
      <c r="T21" s="1462"/>
      <c r="U21" s="1462"/>
      <c r="V21" s="1462"/>
      <c r="W21" s="1462"/>
      <c r="X21" s="1462"/>
      <c r="Y21" s="1462"/>
      <c r="Z21" s="1462"/>
    </row>
    <row r="22" spans="1:26" ht="15.95" customHeight="1">
      <c r="A22" s="1463" t="s">
        <v>2154</v>
      </c>
      <c r="B22" s="1464"/>
      <c r="C22" s="1464"/>
      <c r="D22" s="1464"/>
      <c r="E22" s="1464"/>
      <c r="F22" s="1464"/>
      <c r="G22" s="1464"/>
      <c r="H22" s="1464"/>
      <c r="I22" s="1464"/>
      <c r="J22" s="1464"/>
      <c r="K22" s="1464"/>
      <c r="L22" s="1464"/>
      <c r="M22" s="1464"/>
      <c r="N22" s="1464"/>
      <c r="O22" s="1464"/>
      <c r="P22" s="1464"/>
      <c r="Q22" s="1464"/>
      <c r="R22" s="1464"/>
      <c r="S22" s="1464"/>
      <c r="T22" s="1464"/>
      <c r="U22" s="1464"/>
      <c r="V22" s="1464"/>
      <c r="W22" s="1464"/>
      <c r="X22" s="1464"/>
      <c r="Y22" s="1464"/>
      <c r="Z22" s="1464"/>
    </row>
    <row r="23" spans="1:26" s="454" customFormat="1" ht="15.95" customHeight="1">
      <c r="A23" s="1462" t="s">
        <v>2166</v>
      </c>
      <c r="B23" s="1462"/>
      <c r="C23" s="1462"/>
      <c r="D23" s="1462"/>
      <c r="E23" s="1462"/>
      <c r="F23" s="1462"/>
      <c r="G23" s="1462"/>
      <c r="H23" s="1462"/>
      <c r="I23" s="1462"/>
      <c r="J23" s="1462"/>
      <c r="K23" s="1462"/>
      <c r="L23" s="1462"/>
      <c r="M23" s="1462"/>
      <c r="N23" s="1462"/>
      <c r="O23" s="1462"/>
      <c r="P23" s="1462"/>
      <c r="Q23" s="1462"/>
      <c r="R23" s="1462"/>
      <c r="S23" s="1462"/>
      <c r="T23" s="1462"/>
      <c r="U23" s="1462"/>
      <c r="V23" s="1462"/>
      <c r="W23" s="1462"/>
      <c r="X23" s="1462"/>
      <c r="Y23" s="1462"/>
      <c r="Z23" s="1462"/>
    </row>
    <row r="24" spans="1:26" ht="15.95" customHeight="1">
      <c r="A24" s="1463" t="s">
        <v>2155</v>
      </c>
      <c r="B24" s="1464"/>
      <c r="C24" s="1464"/>
      <c r="D24" s="1464"/>
      <c r="E24" s="1464"/>
      <c r="F24" s="1464"/>
      <c r="G24" s="1464"/>
      <c r="H24" s="1464"/>
      <c r="I24" s="1464"/>
      <c r="J24" s="1464"/>
      <c r="K24" s="1464"/>
      <c r="L24" s="1464"/>
      <c r="M24" s="1464"/>
      <c r="N24" s="1464"/>
      <c r="O24" s="1464"/>
      <c r="P24" s="1464"/>
      <c r="Q24" s="1464"/>
      <c r="R24" s="1464"/>
      <c r="S24" s="1464"/>
      <c r="T24" s="1464"/>
      <c r="U24" s="1464"/>
      <c r="V24" s="1464"/>
      <c r="W24" s="1464"/>
      <c r="X24" s="1464"/>
      <c r="Y24" s="1464"/>
      <c r="Z24" s="1464"/>
    </row>
    <row r="25" spans="1:26" s="454" customFormat="1" ht="27.95" customHeight="1">
      <c r="A25" s="1462" t="s">
        <v>2167</v>
      </c>
      <c r="B25" s="1462"/>
      <c r="C25" s="1462"/>
      <c r="D25" s="1462"/>
      <c r="E25" s="1462"/>
      <c r="F25" s="1462"/>
      <c r="G25" s="1462"/>
      <c r="H25" s="1462"/>
      <c r="I25" s="1462"/>
      <c r="J25" s="1462"/>
      <c r="K25" s="1462"/>
      <c r="L25" s="1462"/>
      <c r="M25" s="1462"/>
      <c r="N25" s="1462"/>
      <c r="O25" s="1462"/>
      <c r="P25" s="1462"/>
      <c r="Q25" s="1462"/>
      <c r="R25" s="1462"/>
      <c r="S25" s="1462"/>
      <c r="T25" s="1462"/>
      <c r="U25" s="1462"/>
      <c r="V25" s="1462"/>
      <c r="W25" s="1462"/>
      <c r="X25" s="1462"/>
      <c r="Y25" s="1462"/>
      <c r="Z25" s="1462"/>
    </row>
    <row r="26" spans="1:26" ht="16.5" customHeight="1">
      <c r="A26" s="1463" t="s">
        <v>2156</v>
      </c>
      <c r="B26" s="1464"/>
      <c r="C26" s="1464"/>
      <c r="D26" s="1464"/>
      <c r="E26" s="1464"/>
      <c r="F26" s="1464"/>
      <c r="G26" s="1464"/>
      <c r="H26" s="1464"/>
      <c r="I26" s="1464"/>
      <c r="J26" s="1464"/>
      <c r="K26" s="1464"/>
      <c r="L26" s="1464"/>
      <c r="M26" s="1464"/>
      <c r="N26" s="1464"/>
      <c r="O26" s="1464"/>
      <c r="P26" s="1464"/>
      <c r="Q26" s="1464"/>
      <c r="R26" s="1464"/>
      <c r="S26" s="1464"/>
      <c r="T26" s="1464"/>
      <c r="U26" s="1464"/>
      <c r="V26" s="1464"/>
      <c r="W26" s="1464"/>
      <c r="X26" s="1464"/>
      <c r="Y26" s="1464"/>
      <c r="Z26" s="1464"/>
    </row>
    <row r="27" spans="1:26" ht="27.95" customHeight="1">
      <c r="A27" s="1462" t="s">
        <v>2168</v>
      </c>
      <c r="B27" s="1462"/>
      <c r="C27" s="1462"/>
      <c r="D27" s="1462"/>
      <c r="E27" s="1462"/>
      <c r="F27" s="1462"/>
      <c r="G27" s="1462"/>
      <c r="H27" s="1462"/>
      <c r="I27" s="1462"/>
      <c r="J27" s="1462"/>
      <c r="K27" s="1462"/>
      <c r="L27" s="1462"/>
      <c r="M27" s="1462"/>
      <c r="N27" s="1462"/>
      <c r="O27" s="1462"/>
      <c r="P27" s="1462"/>
      <c r="Q27" s="1462"/>
      <c r="R27" s="1462"/>
      <c r="S27" s="1462"/>
      <c r="T27" s="1462"/>
      <c r="U27" s="1462"/>
      <c r="V27" s="1462"/>
      <c r="W27" s="1462"/>
      <c r="X27" s="1462"/>
      <c r="Y27" s="1462"/>
      <c r="Z27" s="1462"/>
    </row>
    <row r="28" spans="1:26" ht="16.5" customHeight="1">
      <c r="A28" s="1467" t="s">
        <v>2169</v>
      </c>
      <c r="B28" s="1468"/>
      <c r="C28" s="1468"/>
      <c r="D28" s="1468"/>
      <c r="E28" s="1468"/>
      <c r="F28" s="1468"/>
      <c r="G28" s="1468"/>
      <c r="H28" s="1468"/>
      <c r="I28" s="1468"/>
      <c r="J28" s="1468"/>
      <c r="K28" s="1468"/>
      <c r="L28" s="1468"/>
      <c r="M28" s="1468"/>
      <c r="N28" s="1468"/>
      <c r="O28" s="1468"/>
      <c r="P28" s="1468"/>
      <c r="Q28" s="1468"/>
      <c r="R28" s="1468"/>
      <c r="S28" s="1468"/>
      <c r="T28" s="1468"/>
      <c r="U28" s="1468"/>
      <c r="V28" s="1468"/>
      <c r="W28" s="1468"/>
      <c r="X28" s="1468"/>
      <c r="Y28" s="1468"/>
      <c r="Z28" s="1468"/>
    </row>
    <row r="29" spans="1:26" ht="15.95" customHeight="1">
      <c r="A29" s="709"/>
      <c r="B29" s="709"/>
      <c r="C29" s="709"/>
      <c r="D29" s="709"/>
      <c r="E29" s="709"/>
      <c r="F29" s="709"/>
      <c r="G29" s="709"/>
      <c r="H29" s="709"/>
      <c r="I29" s="709"/>
      <c r="J29" s="709"/>
      <c r="K29" s="709"/>
      <c r="L29" s="709"/>
      <c r="M29" s="709"/>
      <c r="N29" s="709"/>
      <c r="O29" s="709"/>
      <c r="P29" s="709"/>
      <c r="Q29" s="709"/>
      <c r="R29" s="709"/>
      <c r="S29" s="709"/>
      <c r="T29" s="709"/>
      <c r="U29" s="709"/>
      <c r="V29" s="709"/>
      <c r="W29" s="709"/>
      <c r="X29" s="1469" t="s">
        <v>2157</v>
      </c>
      <c r="Y29" s="1469"/>
      <c r="Z29" s="709"/>
    </row>
    <row r="30" spans="1:26" ht="15.95" hidden="1" customHeight="1">
      <c r="A30" s="1466"/>
      <c r="B30" s="1466"/>
      <c r="C30" s="1466"/>
      <c r="D30" s="1466"/>
      <c r="E30" s="1466"/>
      <c r="F30" s="1466"/>
      <c r="G30" s="1466"/>
      <c r="H30" s="1466"/>
      <c r="I30" s="1466"/>
      <c r="J30" s="1466"/>
      <c r="K30" s="1466"/>
      <c r="L30" s="1466"/>
      <c r="M30" s="1466"/>
      <c r="N30" s="1466"/>
      <c r="O30" s="1466"/>
      <c r="P30" s="1466"/>
      <c r="Q30" s="1466"/>
      <c r="R30" s="1466"/>
      <c r="S30" s="1466"/>
      <c r="T30" s="1466"/>
      <c r="U30" s="1466"/>
      <c r="V30" s="1466"/>
      <c r="W30" s="1466"/>
      <c r="X30" s="1466"/>
      <c r="Y30" s="1466"/>
      <c r="Z30" s="1466"/>
    </row>
    <row r="31" spans="1:26" s="470" customFormat="1" ht="15.95" hidden="1" customHeight="1">
      <c r="A31" s="1466"/>
      <c r="B31" s="1466"/>
      <c r="C31" s="1466"/>
      <c r="D31" s="1466"/>
      <c r="E31" s="1466"/>
      <c r="F31" s="1466"/>
      <c r="G31" s="1466"/>
      <c r="H31" s="1466"/>
      <c r="I31" s="1466"/>
      <c r="J31" s="1466"/>
      <c r="K31" s="1466"/>
      <c r="L31" s="1466"/>
      <c r="M31" s="1466"/>
      <c r="N31" s="1466"/>
      <c r="O31" s="1466"/>
      <c r="P31" s="1466"/>
      <c r="Q31" s="1466"/>
      <c r="R31" s="1466"/>
      <c r="S31" s="1466"/>
      <c r="T31" s="1466"/>
      <c r="U31" s="1466"/>
      <c r="V31" s="1466"/>
      <c r="W31" s="1466"/>
      <c r="X31" s="1466"/>
      <c r="Y31" s="1466"/>
      <c r="Z31" s="1466"/>
    </row>
    <row r="32" spans="1:26" ht="15.95" hidden="1" customHeight="1">
      <c r="A32" s="1466"/>
      <c r="B32" s="1466"/>
      <c r="C32" s="1466"/>
      <c r="D32" s="1466"/>
      <c r="E32" s="1466"/>
      <c r="F32" s="1466"/>
      <c r="G32" s="1466"/>
      <c r="H32" s="1466"/>
      <c r="I32" s="1466"/>
      <c r="J32" s="1466"/>
      <c r="K32" s="1466"/>
      <c r="L32" s="1466"/>
      <c r="M32" s="1466"/>
      <c r="N32" s="1466"/>
      <c r="O32" s="1466"/>
      <c r="P32" s="1466"/>
      <c r="Q32" s="1466"/>
      <c r="R32" s="1466"/>
      <c r="S32" s="1466"/>
      <c r="T32" s="1466"/>
      <c r="U32" s="1466"/>
      <c r="V32" s="1466"/>
      <c r="W32" s="1466"/>
      <c r="X32" s="1466"/>
      <c r="Y32" s="1466"/>
      <c r="Z32" s="1466"/>
    </row>
    <row r="33" spans="1:26" ht="15.95" hidden="1" customHeight="1">
      <c r="A33" s="1466"/>
      <c r="B33" s="1466"/>
      <c r="C33" s="1466"/>
      <c r="D33" s="1466"/>
      <c r="E33" s="1466"/>
      <c r="F33" s="1466"/>
      <c r="G33" s="1466"/>
      <c r="H33" s="1466"/>
      <c r="I33" s="1466"/>
      <c r="J33" s="1466"/>
      <c r="K33" s="1466"/>
      <c r="L33" s="1466"/>
      <c r="M33" s="1466"/>
      <c r="N33" s="1466"/>
      <c r="O33" s="1466"/>
      <c r="P33" s="1466"/>
      <c r="Q33" s="1466"/>
      <c r="R33" s="1466"/>
      <c r="S33" s="1466"/>
      <c r="T33" s="1466"/>
      <c r="U33" s="1466"/>
      <c r="V33" s="1466"/>
      <c r="W33" s="1466"/>
      <c r="X33" s="1466"/>
      <c r="Y33" s="1466"/>
      <c r="Z33" s="1466"/>
    </row>
    <row r="34" spans="1:26" ht="15.95" hidden="1" customHeight="1">
      <c r="A34" s="1466"/>
      <c r="B34" s="1466"/>
      <c r="C34" s="1466"/>
      <c r="D34" s="1466"/>
      <c r="E34" s="1466"/>
      <c r="F34" s="1466"/>
      <c r="G34" s="1466"/>
      <c r="H34" s="1466"/>
      <c r="I34" s="1466"/>
      <c r="J34" s="1466"/>
      <c r="K34" s="1466"/>
      <c r="L34" s="1466"/>
      <c r="M34" s="1466"/>
      <c r="N34" s="1466"/>
      <c r="O34" s="1466"/>
      <c r="P34" s="1466"/>
      <c r="Q34" s="1466"/>
      <c r="R34" s="1466"/>
      <c r="S34" s="1466"/>
      <c r="T34" s="1466"/>
      <c r="U34" s="1466"/>
      <c r="V34" s="1466"/>
      <c r="W34" s="1466"/>
      <c r="X34" s="1466"/>
      <c r="Y34" s="1466"/>
      <c r="Z34" s="1466"/>
    </row>
    <row r="35" spans="1:26" s="470" customFormat="1" ht="15.95" hidden="1" customHeight="1">
      <c r="A35" s="1466"/>
      <c r="B35" s="1466"/>
      <c r="C35" s="1466"/>
      <c r="D35" s="1466"/>
      <c r="E35" s="1466"/>
      <c r="F35" s="1466"/>
      <c r="G35" s="1466"/>
      <c r="H35" s="1466"/>
      <c r="I35" s="1466"/>
      <c r="J35" s="1466"/>
      <c r="K35" s="1466"/>
      <c r="L35" s="1466"/>
      <c r="M35" s="1466"/>
      <c r="N35" s="1466"/>
      <c r="O35" s="1466"/>
      <c r="P35" s="1466"/>
      <c r="Q35" s="1466"/>
      <c r="R35" s="1466"/>
      <c r="S35" s="1466"/>
      <c r="T35" s="1466"/>
      <c r="U35" s="1466"/>
      <c r="V35" s="1466"/>
      <c r="W35" s="1466"/>
      <c r="X35" s="1466"/>
      <c r="Y35" s="1466"/>
      <c r="Z35" s="1466"/>
    </row>
    <row r="36" spans="1:26" s="454" customFormat="1" ht="15.95" hidden="1" customHeight="1">
      <c r="A36" s="1466"/>
      <c r="B36" s="1466"/>
      <c r="C36" s="1466"/>
      <c r="D36" s="1466"/>
      <c r="E36" s="1466"/>
      <c r="F36" s="1466"/>
      <c r="G36" s="1466"/>
      <c r="H36" s="1466"/>
      <c r="I36" s="1466"/>
      <c r="J36" s="1466"/>
      <c r="K36" s="1466"/>
      <c r="L36" s="1466"/>
      <c r="M36" s="1466"/>
      <c r="N36" s="1466"/>
      <c r="O36" s="1466"/>
      <c r="P36" s="1466"/>
      <c r="Q36" s="1466"/>
      <c r="R36" s="1466"/>
      <c r="S36" s="1466"/>
      <c r="T36" s="1466"/>
      <c r="U36" s="1466"/>
      <c r="V36" s="1466"/>
      <c r="W36" s="1466"/>
      <c r="X36" s="1466"/>
      <c r="Y36" s="1466"/>
      <c r="Z36" s="1466"/>
    </row>
    <row r="37" spans="1:26" s="454" customFormat="1" ht="15.95" hidden="1" customHeight="1">
      <c r="A37" s="706"/>
      <c r="B37" s="710"/>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06"/>
    </row>
    <row r="38" spans="1:26" ht="15.95" hidden="1" customHeight="1">
      <c r="A38" s="706"/>
      <c r="B38" s="706"/>
      <c r="C38" s="706"/>
      <c r="D38" s="706"/>
      <c r="E38" s="706"/>
      <c r="F38" s="706"/>
      <c r="G38" s="706"/>
      <c r="H38" s="706"/>
      <c r="I38" s="712"/>
      <c r="J38" s="712"/>
      <c r="K38" s="712"/>
      <c r="L38" s="712"/>
      <c r="M38" s="713"/>
      <c r="N38" s="713"/>
      <c r="O38" s="713"/>
      <c r="P38" s="713"/>
      <c r="Q38" s="713"/>
      <c r="R38" s="712"/>
      <c r="S38" s="712"/>
      <c r="T38" s="712"/>
      <c r="U38" s="712"/>
      <c r="V38" s="712"/>
      <c r="W38" s="712"/>
      <c r="X38" s="712"/>
      <c r="Y38" s="712"/>
      <c r="Z38" s="706"/>
    </row>
    <row r="39" spans="1:26" ht="15.95" hidden="1" customHeight="1">
      <c r="A39" s="706"/>
      <c r="B39" s="707"/>
      <c r="C39" s="707"/>
      <c r="D39" s="707"/>
      <c r="E39" s="707"/>
      <c r="F39" s="707"/>
      <c r="G39" s="707"/>
      <c r="H39" s="707"/>
      <c r="I39" s="708"/>
      <c r="J39" s="708"/>
      <c r="K39" s="708"/>
      <c r="L39" s="708"/>
      <c r="M39" s="708"/>
      <c r="N39" s="708"/>
      <c r="O39" s="708"/>
      <c r="P39" s="708"/>
      <c r="Q39" s="708"/>
      <c r="R39" s="708"/>
      <c r="S39" s="708"/>
      <c r="T39" s="708"/>
      <c r="U39" s="708"/>
      <c r="V39" s="708"/>
      <c r="W39" s="708"/>
      <c r="X39" s="708"/>
      <c r="Y39" s="708"/>
      <c r="Z39" s="706"/>
    </row>
    <row r="40" spans="1:26" ht="15.95" hidden="1" customHeight="1">
      <c r="A40" s="706"/>
      <c r="B40" s="710"/>
      <c r="C40" s="711"/>
      <c r="D40" s="711"/>
      <c r="E40" s="711"/>
      <c r="F40" s="711"/>
      <c r="G40" s="711"/>
      <c r="H40" s="711"/>
      <c r="I40" s="711"/>
      <c r="J40" s="711"/>
      <c r="K40" s="711"/>
      <c r="L40" s="711"/>
      <c r="M40" s="711"/>
      <c r="N40" s="711"/>
      <c r="O40" s="711"/>
      <c r="P40" s="711"/>
      <c r="Q40" s="711"/>
      <c r="R40" s="711"/>
      <c r="S40" s="711"/>
      <c r="T40" s="711"/>
      <c r="U40" s="711"/>
      <c r="V40" s="711"/>
      <c r="W40" s="711"/>
      <c r="X40" s="711"/>
      <c r="Y40" s="711"/>
      <c r="Z40" s="706"/>
    </row>
    <row r="41" spans="1:26" s="470" customFormat="1" ht="15.95" hidden="1" customHeight="1">
      <c r="A41" s="706"/>
      <c r="B41" s="706"/>
      <c r="C41" s="706"/>
      <c r="D41" s="706"/>
      <c r="E41" s="706"/>
      <c r="F41" s="706"/>
      <c r="G41" s="706"/>
      <c r="H41" s="706"/>
      <c r="I41" s="706"/>
      <c r="J41" s="712"/>
      <c r="K41" s="712"/>
      <c r="L41" s="712"/>
      <c r="M41" s="712"/>
      <c r="N41" s="712"/>
      <c r="O41" s="712"/>
      <c r="P41" s="713"/>
      <c r="Q41" s="713"/>
      <c r="R41" s="713"/>
      <c r="S41" s="713"/>
      <c r="T41" s="713"/>
      <c r="U41" s="712"/>
      <c r="V41" s="712"/>
      <c r="W41" s="712"/>
      <c r="X41" s="712"/>
      <c r="Y41" s="712"/>
      <c r="Z41" s="706"/>
    </row>
    <row r="42" spans="1:26" s="454" customFormat="1" ht="15.95" hidden="1" customHeight="1">
      <c r="A42" s="706"/>
      <c r="B42" s="707"/>
      <c r="C42" s="707"/>
      <c r="D42" s="707"/>
      <c r="E42" s="707"/>
      <c r="F42" s="707"/>
      <c r="G42" s="707"/>
      <c r="H42" s="707"/>
      <c r="I42" s="708"/>
      <c r="J42" s="708"/>
      <c r="K42" s="708"/>
      <c r="L42" s="708"/>
      <c r="M42" s="708"/>
      <c r="N42" s="708"/>
      <c r="O42" s="708"/>
      <c r="P42" s="708"/>
      <c r="Q42" s="708"/>
      <c r="R42" s="708"/>
      <c r="S42" s="708"/>
      <c r="T42" s="708"/>
      <c r="U42" s="708"/>
      <c r="V42" s="708"/>
      <c r="W42" s="708"/>
      <c r="X42" s="708"/>
      <c r="Y42" s="708"/>
      <c r="Z42" s="706"/>
    </row>
    <row r="43" spans="1:26" s="454" customFormat="1" ht="15.95" hidden="1" customHeight="1">
      <c r="A43" s="706"/>
      <c r="B43" s="710"/>
      <c r="C43" s="711"/>
      <c r="D43" s="711"/>
      <c r="E43" s="711"/>
      <c r="F43" s="711"/>
      <c r="G43" s="711"/>
      <c r="H43" s="711"/>
      <c r="I43" s="711"/>
      <c r="J43" s="711"/>
      <c r="K43" s="711"/>
      <c r="L43" s="711"/>
      <c r="M43" s="711"/>
      <c r="N43" s="711"/>
      <c r="O43" s="711"/>
      <c r="P43" s="711"/>
      <c r="Q43" s="711"/>
      <c r="R43" s="711"/>
      <c r="S43" s="711"/>
      <c r="T43" s="711"/>
      <c r="U43" s="711"/>
      <c r="V43" s="711"/>
      <c r="W43" s="711"/>
      <c r="X43" s="711"/>
      <c r="Y43" s="711"/>
      <c r="Z43" s="706"/>
    </row>
    <row r="44" spans="1:26" ht="15.95" hidden="1" customHeight="1">
      <c r="A44" s="706"/>
      <c r="B44" s="706"/>
      <c r="C44" s="706"/>
      <c r="D44" s="706"/>
      <c r="E44" s="706"/>
      <c r="F44" s="706"/>
      <c r="G44" s="706"/>
      <c r="H44" s="706"/>
      <c r="I44" s="712"/>
      <c r="J44" s="712"/>
      <c r="K44" s="712"/>
      <c r="L44" s="712"/>
      <c r="M44" s="713"/>
      <c r="N44" s="713"/>
      <c r="O44" s="713"/>
      <c r="P44" s="713"/>
      <c r="Q44" s="713"/>
      <c r="R44" s="712"/>
      <c r="S44" s="712"/>
      <c r="T44" s="712"/>
      <c r="U44" s="712"/>
      <c r="V44" s="712"/>
      <c r="W44" s="712"/>
      <c r="X44" s="712"/>
      <c r="Y44" s="712"/>
      <c r="Z44" s="706"/>
    </row>
    <row r="45" spans="1:26" ht="15.95" hidden="1" customHeight="1">
      <c r="A45" s="706"/>
      <c r="B45" s="707"/>
      <c r="C45" s="707"/>
      <c r="D45" s="707"/>
      <c r="E45" s="707"/>
      <c r="F45" s="707"/>
      <c r="G45" s="707"/>
      <c r="H45" s="707"/>
      <c r="I45" s="708"/>
      <c r="J45" s="708"/>
      <c r="K45" s="708"/>
      <c r="L45" s="708"/>
      <c r="M45" s="708"/>
      <c r="N45" s="708"/>
      <c r="O45" s="708"/>
      <c r="P45" s="708"/>
      <c r="Q45" s="708"/>
      <c r="R45" s="708"/>
      <c r="S45" s="708"/>
      <c r="T45" s="708"/>
      <c r="U45" s="708"/>
      <c r="V45" s="708"/>
      <c r="W45" s="708"/>
      <c r="X45" s="708"/>
      <c r="Y45" s="708"/>
      <c r="Z45" s="706"/>
    </row>
    <row r="46" spans="1:26" ht="15.95" hidden="1" customHeight="1">
      <c r="A46" s="706"/>
      <c r="B46" s="710"/>
      <c r="C46" s="711"/>
      <c r="D46" s="711"/>
      <c r="E46" s="711"/>
      <c r="F46" s="711"/>
      <c r="G46" s="711"/>
      <c r="H46" s="711"/>
      <c r="I46" s="711"/>
      <c r="J46" s="711"/>
      <c r="K46" s="711"/>
      <c r="L46" s="711"/>
      <c r="M46" s="711"/>
      <c r="N46" s="711"/>
      <c r="O46" s="711"/>
      <c r="P46" s="711"/>
      <c r="Q46" s="711"/>
      <c r="R46" s="711"/>
      <c r="S46" s="711"/>
      <c r="T46" s="711"/>
      <c r="U46" s="711"/>
      <c r="V46" s="711"/>
      <c r="W46" s="711"/>
      <c r="X46" s="711"/>
      <c r="Y46" s="711"/>
      <c r="Z46" s="706"/>
    </row>
    <row r="47" spans="1:26" s="470" customFormat="1" ht="15.95" hidden="1" customHeight="1">
      <c r="A47" s="706"/>
      <c r="B47" s="706"/>
      <c r="C47" s="706"/>
      <c r="D47" s="706"/>
      <c r="E47" s="706"/>
      <c r="F47" s="706"/>
      <c r="G47" s="706"/>
      <c r="H47" s="706"/>
      <c r="I47" s="706"/>
      <c r="J47" s="712"/>
      <c r="K47" s="712"/>
      <c r="L47" s="712"/>
      <c r="M47" s="712"/>
      <c r="N47" s="712"/>
      <c r="O47" s="712"/>
      <c r="P47" s="713"/>
      <c r="Q47" s="713"/>
      <c r="R47" s="713"/>
      <c r="S47" s="713"/>
      <c r="T47" s="713"/>
      <c r="U47" s="712"/>
      <c r="V47" s="712"/>
      <c r="W47" s="712"/>
      <c r="X47" s="712"/>
      <c r="Y47" s="712"/>
      <c r="Z47" s="706"/>
    </row>
    <row r="48" spans="1:26" s="454" customFormat="1" ht="15.95" hidden="1" customHeight="1">
      <c r="A48" s="706"/>
      <c r="B48" s="707"/>
      <c r="C48" s="707"/>
      <c r="D48" s="707"/>
      <c r="E48" s="707"/>
      <c r="F48" s="707"/>
      <c r="G48" s="707"/>
      <c r="H48" s="707"/>
      <c r="I48" s="708"/>
      <c r="J48" s="708"/>
      <c r="K48" s="708"/>
      <c r="L48" s="708"/>
      <c r="M48" s="708"/>
      <c r="N48" s="708"/>
      <c r="O48" s="708"/>
      <c r="P48" s="708"/>
      <c r="Q48" s="708"/>
      <c r="R48" s="708"/>
      <c r="S48" s="708"/>
      <c r="T48" s="708"/>
      <c r="U48" s="708"/>
      <c r="V48" s="708"/>
      <c r="W48" s="708"/>
      <c r="X48" s="708"/>
      <c r="Y48" s="708"/>
      <c r="Z48" s="706"/>
    </row>
    <row r="49" spans="1:26" s="454" customFormat="1" ht="15.95" hidden="1" customHeight="1">
      <c r="A49" s="706"/>
      <c r="B49" s="710"/>
      <c r="C49" s="711"/>
      <c r="D49" s="711"/>
      <c r="E49" s="711"/>
      <c r="F49" s="711"/>
      <c r="G49" s="711"/>
      <c r="H49" s="711"/>
      <c r="I49" s="711"/>
      <c r="J49" s="711"/>
      <c r="K49" s="711"/>
      <c r="L49" s="711"/>
      <c r="M49" s="711"/>
      <c r="N49" s="711"/>
      <c r="O49" s="711"/>
      <c r="P49" s="711"/>
      <c r="Q49" s="711"/>
      <c r="R49" s="711"/>
      <c r="S49" s="711"/>
      <c r="T49" s="711"/>
      <c r="U49" s="711"/>
      <c r="V49" s="711"/>
      <c r="W49" s="711"/>
      <c r="X49" s="711"/>
      <c r="Y49" s="711"/>
      <c r="Z49" s="706"/>
    </row>
    <row r="50" spans="1:26" ht="15.95" hidden="1" customHeight="1">
      <c r="A50" s="706"/>
      <c r="B50" s="706"/>
      <c r="C50" s="706"/>
      <c r="D50" s="706"/>
      <c r="E50" s="706"/>
      <c r="F50" s="706"/>
      <c r="G50" s="706"/>
      <c r="H50" s="706"/>
      <c r="I50" s="712"/>
      <c r="J50" s="712"/>
      <c r="K50" s="712"/>
      <c r="L50" s="712"/>
      <c r="M50" s="713"/>
      <c r="N50" s="713"/>
      <c r="O50" s="713"/>
      <c r="P50" s="713"/>
      <c r="Q50" s="713"/>
      <c r="R50" s="712"/>
      <c r="S50" s="712"/>
      <c r="T50" s="712"/>
      <c r="U50" s="712"/>
      <c r="V50" s="712"/>
      <c r="W50" s="712"/>
      <c r="X50" s="712"/>
      <c r="Y50" s="712"/>
      <c r="Z50" s="706"/>
    </row>
    <row r="51" spans="1:26" ht="15.95" hidden="1" customHeight="1">
      <c r="A51" s="706"/>
      <c r="B51" s="707"/>
      <c r="C51" s="707"/>
      <c r="D51" s="707"/>
      <c r="E51" s="707"/>
      <c r="F51" s="707"/>
      <c r="G51" s="707"/>
      <c r="H51" s="707"/>
      <c r="I51" s="708"/>
      <c r="J51" s="708"/>
      <c r="K51" s="708"/>
      <c r="L51" s="708"/>
      <c r="M51" s="708"/>
      <c r="N51" s="708"/>
      <c r="O51" s="708"/>
      <c r="P51" s="708"/>
      <c r="Q51" s="708"/>
      <c r="R51" s="708"/>
      <c r="S51" s="708"/>
      <c r="T51" s="708"/>
      <c r="U51" s="708"/>
      <c r="V51" s="708"/>
      <c r="W51" s="708"/>
      <c r="X51" s="708"/>
      <c r="Y51" s="708"/>
      <c r="Z51" s="706"/>
    </row>
    <row r="52" spans="1:26" ht="15.95" hidden="1" customHeight="1">
      <c r="A52" s="706"/>
      <c r="B52" s="710"/>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06"/>
    </row>
    <row r="53" spans="1:26" s="470" customFormat="1" ht="15.95" hidden="1" customHeight="1">
      <c r="A53" s="706"/>
      <c r="B53" s="706"/>
      <c r="C53" s="706"/>
      <c r="D53" s="706"/>
      <c r="E53" s="706"/>
      <c r="F53" s="706"/>
      <c r="G53" s="706"/>
      <c r="H53" s="706"/>
      <c r="I53" s="706"/>
      <c r="J53" s="712"/>
      <c r="K53" s="712"/>
      <c r="L53" s="712"/>
      <c r="M53" s="712"/>
      <c r="N53" s="712"/>
      <c r="O53" s="712"/>
      <c r="P53" s="713"/>
      <c r="Q53" s="713"/>
      <c r="R53" s="713"/>
      <c r="S53" s="713"/>
      <c r="T53" s="713"/>
      <c r="U53" s="712"/>
      <c r="V53" s="712"/>
      <c r="W53" s="712"/>
      <c r="X53" s="712"/>
      <c r="Y53" s="712"/>
      <c r="Z53" s="706"/>
    </row>
    <row r="54" spans="1:26" s="454" customFormat="1" ht="15.95" hidden="1" customHeight="1">
      <c r="A54" s="706"/>
      <c r="B54" s="707"/>
      <c r="C54" s="707"/>
      <c r="D54" s="707"/>
      <c r="E54" s="707"/>
      <c r="F54" s="707"/>
      <c r="G54" s="707"/>
      <c r="H54" s="707"/>
      <c r="I54" s="708"/>
      <c r="J54" s="708"/>
      <c r="K54" s="708"/>
      <c r="L54" s="708"/>
      <c r="M54" s="708"/>
      <c r="N54" s="708"/>
      <c r="O54" s="708"/>
      <c r="P54" s="708"/>
      <c r="Q54" s="708"/>
      <c r="R54" s="708"/>
      <c r="S54" s="708"/>
      <c r="T54" s="708"/>
      <c r="U54" s="708"/>
      <c r="V54" s="708"/>
      <c r="W54" s="708"/>
      <c r="X54" s="708"/>
      <c r="Y54" s="708"/>
      <c r="Z54" s="706"/>
    </row>
    <row r="55" spans="1:26" s="454" customFormat="1" ht="15.95" hidden="1" customHeight="1">
      <c r="A55" s="706"/>
      <c r="B55" s="710"/>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06"/>
    </row>
    <row r="56" spans="1:26" ht="8.25" customHeight="1">
      <c r="C56" s="458"/>
      <c r="D56" s="458"/>
      <c r="E56" s="458"/>
      <c r="F56" s="458"/>
      <c r="G56" s="458"/>
      <c r="H56" s="458"/>
      <c r="I56" s="458"/>
      <c r="J56" s="458"/>
      <c r="K56" s="458"/>
      <c r="L56" s="458"/>
      <c r="M56" s="458"/>
      <c r="N56" s="458"/>
      <c r="O56" s="458"/>
      <c r="P56" s="458"/>
      <c r="Q56" s="458"/>
      <c r="R56" s="458"/>
      <c r="S56" s="458"/>
      <c r="T56" s="458"/>
      <c r="U56" s="458"/>
      <c r="V56" s="458"/>
    </row>
    <row r="57" spans="1:26" ht="15" customHeight="1">
      <c r="C57" s="458"/>
      <c r="D57" s="458"/>
      <c r="E57" s="458"/>
      <c r="F57" s="458"/>
      <c r="G57" s="458"/>
      <c r="H57" s="458"/>
      <c r="I57" s="458"/>
      <c r="J57" s="458"/>
      <c r="K57" s="1218" t="s">
        <v>2158</v>
      </c>
      <c r="L57" s="1218"/>
      <c r="M57" s="1218"/>
      <c r="N57" s="1218"/>
      <c r="O57" s="1218"/>
      <c r="P57" s="1260" t="str">
        <f>IF(Application!V152="","",Application!V152)</f>
        <v/>
      </c>
      <c r="Q57" s="1260"/>
      <c r="R57" s="1260"/>
      <c r="S57" s="24" t="s">
        <v>0</v>
      </c>
      <c r="T57" s="1260" t="str">
        <f>IF(Application!Z152="","",Application!Z152)</f>
        <v/>
      </c>
      <c r="U57" s="1260"/>
      <c r="V57" s="24" t="s">
        <v>1</v>
      </c>
      <c r="W57" s="1260" t="str">
        <f>IF(Application!AC152="","",Application!AC152)</f>
        <v/>
      </c>
      <c r="X57" s="1260"/>
      <c r="Y57" s="24" t="s">
        <v>2</v>
      </c>
    </row>
    <row r="58" spans="1:26" s="459" customFormat="1" ht="15" customHeight="1">
      <c r="K58" s="1365" t="s">
        <v>179</v>
      </c>
      <c r="L58" s="1365"/>
      <c r="M58" s="1365"/>
      <c r="N58" s="1365"/>
      <c r="O58" s="1365"/>
      <c r="P58" s="461"/>
      <c r="Q58" s="461"/>
      <c r="R58" s="461"/>
      <c r="S58" s="460" t="s">
        <v>180</v>
      </c>
      <c r="T58" s="461"/>
      <c r="U58" s="461"/>
      <c r="V58" s="460" t="s">
        <v>181</v>
      </c>
      <c r="W58" s="461"/>
      <c r="X58" s="461"/>
      <c r="Y58" s="460" t="s">
        <v>179</v>
      </c>
    </row>
    <row r="59" spans="1:26" ht="8.25" customHeight="1">
      <c r="C59" s="458"/>
      <c r="D59" s="458"/>
      <c r="E59" s="458"/>
      <c r="F59" s="458"/>
      <c r="G59" s="458"/>
      <c r="H59" s="458"/>
      <c r="I59" s="458"/>
      <c r="J59" s="458"/>
      <c r="K59" s="458"/>
      <c r="L59" s="458"/>
      <c r="M59" s="458"/>
      <c r="N59" s="458"/>
      <c r="O59" s="458"/>
      <c r="P59" s="458"/>
      <c r="Q59" s="458"/>
      <c r="R59" s="458"/>
      <c r="S59" s="458"/>
      <c r="T59" s="458"/>
      <c r="U59" s="458"/>
      <c r="V59" s="458"/>
    </row>
    <row r="60" spans="1:26" ht="15" customHeight="1">
      <c r="B60" s="1361" t="s">
        <v>931</v>
      </c>
      <c r="C60" s="1361"/>
      <c r="D60" s="1361"/>
      <c r="E60" s="1361"/>
      <c r="F60" s="1233"/>
      <c r="G60" s="1233"/>
      <c r="H60" s="1233"/>
      <c r="I60" s="1233"/>
      <c r="J60" s="462"/>
      <c r="K60" s="1362" t="str">
        <f>IF(Application!M31="","",Application!M31)</f>
        <v/>
      </c>
      <c r="L60" s="1362"/>
      <c r="M60" s="26" t="s">
        <v>0</v>
      </c>
      <c r="N60" s="440" t="str">
        <f>IF(Application!P31="","",Application!P31)</f>
        <v/>
      </c>
      <c r="O60" s="26" t="s">
        <v>1</v>
      </c>
      <c r="P60" s="440" t="str">
        <f>IF(Application!R31="","",Application!R31)</f>
        <v/>
      </c>
      <c r="Q60" s="1363" t="s">
        <v>35</v>
      </c>
      <c r="R60" s="1363"/>
      <c r="S60" s="12" t="str">
        <f>Application!V31</f>
        <v>□</v>
      </c>
      <c r="T60" s="12" t="s">
        <v>3</v>
      </c>
      <c r="U60" s="12"/>
      <c r="V60" s="66" t="str">
        <f>Application!X31</f>
        <v>□</v>
      </c>
      <c r="W60" s="12" t="s">
        <v>4</v>
      </c>
      <c r="X60" s="463" t="s">
        <v>58</v>
      </c>
    </row>
    <row r="61" spans="1:26" s="459" customFormat="1" ht="15" customHeight="1">
      <c r="B61" s="464" t="s">
        <v>199</v>
      </c>
      <c r="C61" s="461"/>
      <c r="D61" s="461"/>
      <c r="E61" s="461"/>
      <c r="F61" s="461"/>
      <c r="G61" s="465"/>
      <c r="H61" s="465"/>
      <c r="I61" s="465"/>
      <c r="J61" s="465"/>
      <c r="K61" s="465"/>
      <c r="L61" s="1356" t="s">
        <v>5</v>
      </c>
      <c r="M61" s="1356"/>
      <c r="N61" s="1356" t="s">
        <v>36</v>
      </c>
      <c r="O61" s="1356"/>
      <c r="P61" s="1356" t="s">
        <v>6</v>
      </c>
      <c r="Q61" s="1356"/>
      <c r="R61" s="466"/>
      <c r="S61" s="467"/>
      <c r="T61" s="468" t="s">
        <v>7</v>
      </c>
      <c r="U61" s="465"/>
      <c r="V61" s="469"/>
      <c r="W61" s="468" t="s">
        <v>8</v>
      </c>
      <c r="X61" s="467"/>
    </row>
    <row r="62" spans="1:26" ht="3" customHeight="1">
      <c r="B62" s="54"/>
      <c r="C62" s="56"/>
      <c r="D62" s="56"/>
      <c r="E62" s="56"/>
      <c r="F62" s="56"/>
      <c r="G62" s="5"/>
      <c r="H62" s="5"/>
      <c r="I62" s="5"/>
      <c r="J62" s="5"/>
      <c r="K62" s="5"/>
      <c r="L62" s="25"/>
      <c r="M62" s="25"/>
      <c r="N62" s="25"/>
      <c r="O62" s="25"/>
      <c r="P62" s="25"/>
      <c r="Q62" s="25"/>
      <c r="R62" s="25"/>
      <c r="S62" s="21"/>
      <c r="T62" s="23"/>
      <c r="U62" s="5"/>
      <c r="V62" s="10"/>
      <c r="W62" s="23"/>
      <c r="X62" s="21"/>
    </row>
    <row r="63" spans="1:26" ht="25.15" customHeight="1">
      <c r="B63" s="1357" t="s">
        <v>932</v>
      </c>
      <c r="C63" s="1358"/>
      <c r="D63" s="1358"/>
      <c r="E63" s="1470" t="str">
        <f>IF(Application!E42="","",Application!E42)</f>
        <v/>
      </c>
      <c r="F63" s="1470"/>
      <c r="G63" s="1470"/>
      <c r="H63" s="1470"/>
      <c r="I63" s="1470"/>
      <c r="J63" s="1470"/>
      <c r="K63" s="1470"/>
      <c r="L63" s="1470"/>
      <c r="M63" s="1470"/>
      <c r="N63" s="1470"/>
      <c r="O63" s="1470"/>
      <c r="P63" s="1470"/>
      <c r="Q63" s="1470"/>
      <c r="R63" s="1360" t="s">
        <v>933</v>
      </c>
      <c r="S63" s="1360"/>
      <c r="T63" s="1354" t="str">
        <f>IF(Application!D35="","",Application!D35)</f>
        <v/>
      </c>
      <c r="U63" s="1354"/>
      <c r="V63" s="1354"/>
      <c r="W63" s="1354"/>
      <c r="X63" s="1354"/>
      <c r="Y63" s="1354"/>
    </row>
    <row r="64" spans="1:26" ht="12" customHeight="1">
      <c r="C64" s="458"/>
      <c r="D64" s="458"/>
      <c r="E64" s="458"/>
      <c r="F64" s="458"/>
      <c r="G64" s="458"/>
      <c r="H64" s="458"/>
      <c r="I64" s="458"/>
      <c r="J64" s="458"/>
      <c r="K64" s="458"/>
      <c r="L64" s="458"/>
      <c r="M64" s="458"/>
      <c r="N64" s="458"/>
      <c r="O64" s="458"/>
      <c r="P64" s="458"/>
      <c r="Q64" s="458"/>
      <c r="R64" s="458"/>
      <c r="S64" s="458"/>
      <c r="T64" s="458"/>
      <c r="U64" s="458"/>
      <c r="V64" s="458"/>
    </row>
    <row r="65" spans="2:25" ht="15" customHeight="1">
      <c r="B65" s="1361" t="s">
        <v>934</v>
      </c>
      <c r="C65" s="1361"/>
      <c r="D65" s="1361"/>
      <c r="E65" s="1361"/>
      <c r="F65" s="1233"/>
      <c r="G65" s="1233"/>
      <c r="H65" s="1233"/>
      <c r="I65" s="1233"/>
      <c r="J65" s="462"/>
      <c r="K65" s="1362" t="str">
        <f>IF(Application!S117="","",Application!S117)</f>
        <v/>
      </c>
      <c r="L65" s="1362"/>
      <c r="M65" s="26" t="s">
        <v>0</v>
      </c>
      <c r="N65" s="440" t="str">
        <f>IF(Application!V117="","",Application!V117)</f>
        <v/>
      </c>
      <c r="O65" s="26" t="s">
        <v>1</v>
      </c>
      <c r="P65" s="440" t="str">
        <f>IF(Application!X117="","",Application!X117)</f>
        <v/>
      </c>
      <c r="Q65" s="1363" t="s">
        <v>935</v>
      </c>
      <c r="R65" s="1363"/>
      <c r="S65" s="12" t="s">
        <v>936</v>
      </c>
      <c r="T65" s="12"/>
      <c r="U65" s="12"/>
      <c r="V65" s="66"/>
      <c r="W65" s="1364" t="str">
        <f>IF(Application!M117="","",Application!M117)</f>
        <v/>
      </c>
      <c r="X65" s="1364"/>
      <c r="Y65" s="1364"/>
    </row>
    <row r="66" spans="2:25" s="459" customFormat="1" ht="15" customHeight="1">
      <c r="B66" s="464" t="s">
        <v>198</v>
      </c>
      <c r="C66" s="461"/>
      <c r="D66" s="461"/>
      <c r="E66" s="461"/>
      <c r="F66" s="461"/>
      <c r="G66" s="465"/>
      <c r="H66" s="465"/>
      <c r="I66" s="465"/>
      <c r="J66" s="465"/>
      <c r="K66" s="465"/>
      <c r="L66" s="1356" t="s">
        <v>5</v>
      </c>
      <c r="M66" s="1356"/>
      <c r="N66" s="1356" t="s">
        <v>36</v>
      </c>
      <c r="O66" s="1356"/>
      <c r="P66" s="1356" t="s">
        <v>6</v>
      </c>
      <c r="Q66" s="1356"/>
      <c r="R66" s="466"/>
      <c r="S66" s="467" t="s">
        <v>937</v>
      </c>
      <c r="T66" s="468"/>
      <c r="U66" s="465"/>
      <c r="V66" s="469"/>
      <c r="W66" s="468"/>
      <c r="X66" s="467"/>
    </row>
    <row r="67" spans="2:25" ht="3" customHeight="1">
      <c r="B67" s="54"/>
      <c r="C67" s="56"/>
      <c r="D67" s="56"/>
      <c r="E67" s="56"/>
      <c r="F67" s="56"/>
      <c r="G67" s="5"/>
      <c r="H67" s="5"/>
      <c r="I67" s="5"/>
      <c r="J67" s="5"/>
      <c r="K67" s="5"/>
      <c r="L67" s="25"/>
      <c r="M67" s="25"/>
      <c r="N67" s="25"/>
      <c r="O67" s="25"/>
      <c r="P67" s="25"/>
      <c r="Q67" s="25"/>
      <c r="R67" s="25"/>
      <c r="S67" s="21"/>
      <c r="T67" s="23"/>
      <c r="U67" s="5"/>
      <c r="V67" s="10"/>
      <c r="W67" s="23"/>
      <c r="X67" s="21"/>
    </row>
    <row r="68" spans="2:25" ht="25.15" customHeight="1">
      <c r="B68" s="1357" t="s">
        <v>932</v>
      </c>
      <c r="C68" s="1358"/>
      <c r="D68" s="1358"/>
      <c r="E68" s="1470" t="str">
        <f>IF(Application!C119="","",Application!C119)</f>
        <v/>
      </c>
      <c r="F68" s="1470"/>
      <c r="G68" s="1470"/>
      <c r="H68" s="1470"/>
      <c r="I68" s="1470"/>
      <c r="J68" s="1470"/>
      <c r="K68" s="1470"/>
      <c r="L68" s="1470"/>
      <c r="M68" s="1470"/>
      <c r="N68" s="1470"/>
      <c r="O68" s="1470"/>
      <c r="P68" s="1470"/>
      <c r="Q68" s="1470"/>
      <c r="R68" s="1360" t="s">
        <v>933</v>
      </c>
      <c r="S68" s="1360"/>
      <c r="T68" s="1354" t="str">
        <f>IF(Application!AB117="","",Application!AB117)</f>
        <v/>
      </c>
      <c r="U68" s="1354"/>
      <c r="V68" s="1354"/>
      <c r="W68" s="1354"/>
      <c r="X68" s="1354"/>
      <c r="Y68" s="1354"/>
    </row>
    <row r="69" spans="2:25" ht="15" customHeight="1">
      <c r="C69" s="458"/>
      <c r="D69" s="458"/>
      <c r="E69" s="458"/>
      <c r="F69" s="458"/>
      <c r="G69" s="458"/>
      <c r="H69" s="458"/>
      <c r="I69" s="458"/>
      <c r="J69" s="458"/>
      <c r="K69" s="458"/>
      <c r="L69" s="458"/>
      <c r="M69" s="458"/>
      <c r="N69" s="458"/>
      <c r="O69" s="458"/>
      <c r="P69" s="458"/>
      <c r="Q69" s="458"/>
      <c r="R69" s="458"/>
      <c r="S69" s="458"/>
      <c r="T69" s="458"/>
      <c r="U69" s="458"/>
      <c r="V69" s="458"/>
    </row>
    <row r="70" spans="2:25" ht="15" customHeight="1">
      <c r="C70" s="445"/>
      <c r="D70" s="445"/>
      <c r="E70" s="445"/>
      <c r="F70" s="445"/>
      <c r="G70" s="445"/>
      <c r="H70" s="445"/>
      <c r="I70" s="445"/>
      <c r="J70" s="445"/>
      <c r="K70" s="445"/>
      <c r="L70" s="445"/>
      <c r="M70" s="445"/>
      <c r="N70" s="445"/>
      <c r="O70" s="445"/>
      <c r="P70" s="445"/>
      <c r="Q70" s="445"/>
      <c r="R70" s="445"/>
      <c r="S70" s="445"/>
      <c r="T70" s="445"/>
      <c r="U70" s="445"/>
      <c r="V70" s="445"/>
    </row>
    <row r="71" spans="2:25" ht="15" customHeight="1">
      <c r="C71" s="445"/>
      <c r="D71" s="445"/>
      <c r="E71" s="445"/>
      <c r="F71" s="445"/>
      <c r="G71" s="445"/>
      <c r="H71" s="445"/>
      <c r="I71" s="445"/>
      <c r="J71" s="445"/>
      <c r="K71" s="445"/>
      <c r="L71" s="445"/>
      <c r="M71" s="445"/>
      <c r="N71" s="445"/>
      <c r="O71" s="445"/>
      <c r="P71" s="445"/>
      <c r="Q71" s="445"/>
      <c r="R71" s="445"/>
      <c r="S71" s="445"/>
      <c r="T71" s="445"/>
      <c r="U71" s="445"/>
      <c r="V71" s="445"/>
    </row>
    <row r="72" spans="2:25" ht="15" customHeight="1">
      <c r="C72" s="445"/>
      <c r="D72" s="445"/>
      <c r="E72" s="445"/>
      <c r="F72" s="445"/>
      <c r="G72" s="445"/>
      <c r="H72" s="445"/>
      <c r="I72" s="445"/>
      <c r="J72" s="445"/>
      <c r="K72" s="445"/>
      <c r="L72" s="445"/>
      <c r="M72" s="445"/>
      <c r="N72" s="445"/>
      <c r="O72" s="445"/>
      <c r="P72" s="445"/>
      <c r="Q72" s="445"/>
      <c r="R72" s="445"/>
      <c r="S72" s="445"/>
      <c r="T72" s="445"/>
      <c r="U72" s="445"/>
      <c r="V72" s="445"/>
    </row>
    <row r="73" spans="2:25" ht="15" customHeight="1">
      <c r="C73" s="445"/>
      <c r="D73" s="445"/>
      <c r="E73" s="445"/>
      <c r="F73" s="445"/>
      <c r="G73" s="445"/>
      <c r="H73" s="445"/>
      <c r="I73" s="445"/>
      <c r="J73" s="445"/>
      <c r="K73" s="445"/>
      <c r="L73" s="445"/>
      <c r="M73" s="445"/>
      <c r="N73" s="445"/>
      <c r="O73" s="445"/>
      <c r="P73" s="445"/>
      <c r="Q73" s="445"/>
      <c r="R73" s="445"/>
      <c r="S73" s="445"/>
      <c r="T73" s="445"/>
      <c r="U73" s="445"/>
      <c r="V73" s="445"/>
    </row>
    <row r="74" spans="2:25" ht="15" customHeight="1">
      <c r="C74" s="445"/>
      <c r="D74" s="445"/>
      <c r="E74" s="445"/>
      <c r="F74" s="445"/>
      <c r="G74" s="445"/>
      <c r="H74" s="445"/>
      <c r="I74" s="445"/>
      <c r="J74" s="445"/>
      <c r="K74" s="445"/>
      <c r="L74" s="445"/>
      <c r="M74" s="445"/>
      <c r="N74" s="445"/>
      <c r="O74" s="445"/>
      <c r="P74" s="445"/>
      <c r="Q74" s="445"/>
      <c r="R74" s="445"/>
      <c r="S74" s="445"/>
      <c r="T74" s="445"/>
      <c r="U74" s="445"/>
      <c r="V74" s="445"/>
    </row>
    <row r="75" spans="2:25" ht="15" customHeight="1">
      <c r="C75" s="445"/>
      <c r="D75" s="445"/>
      <c r="E75" s="445"/>
      <c r="F75" s="445"/>
      <c r="G75" s="445"/>
      <c r="H75" s="445"/>
      <c r="I75" s="445"/>
      <c r="J75" s="445"/>
      <c r="K75" s="445"/>
      <c r="L75" s="445"/>
      <c r="M75" s="445"/>
      <c r="N75" s="445"/>
      <c r="O75" s="445"/>
      <c r="P75" s="445"/>
      <c r="Q75" s="445"/>
      <c r="R75" s="445"/>
      <c r="S75" s="445"/>
      <c r="T75" s="445"/>
      <c r="U75" s="445"/>
      <c r="V75" s="445"/>
    </row>
    <row r="76" spans="2:25" ht="15" customHeight="1">
      <c r="C76" s="445"/>
      <c r="D76" s="445"/>
      <c r="E76" s="445"/>
      <c r="F76" s="445"/>
      <c r="G76" s="445"/>
      <c r="H76" s="445"/>
      <c r="I76" s="445"/>
      <c r="J76" s="445"/>
      <c r="K76" s="445"/>
      <c r="L76" s="445"/>
      <c r="M76" s="445"/>
      <c r="N76" s="445"/>
      <c r="O76" s="445"/>
      <c r="P76" s="445"/>
      <c r="Q76" s="445"/>
      <c r="R76" s="445"/>
      <c r="S76" s="445"/>
      <c r="T76" s="445"/>
      <c r="U76" s="445"/>
      <c r="V76" s="445"/>
    </row>
    <row r="77" spans="2:25" ht="15" customHeight="1">
      <c r="C77" s="445"/>
      <c r="D77" s="445"/>
      <c r="E77" s="445"/>
      <c r="F77" s="445"/>
      <c r="G77" s="445"/>
      <c r="H77" s="445"/>
      <c r="I77" s="445"/>
      <c r="J77" s="445"/>
      <c r="K77" s="445"/>
      <c r="L77" s="445"/>
      <c r="M77" s="445"/>
      <c r="N77" s="445"/>
      <c r="O77" s="445"/>
      <c r="P77" s="445"/>
      <c r="Q77" s="445"/>
      <c r="R77" s="445"/>
      <c r="S77" s="445"/>
      <c r="T77" s="445"/>
      <c r="U77" s="445"/>
      <c r="V77" s="445"/>
    </row>
    <row r="78" spans="2:25" ht="15" customHeight="1">
      <c r="C78" s="445"/>
      <c r="D78" s="445"/>
      <c r="E78" s="445"/>
      <c r="F78" s="445"/>
      <c r="G78" s="445"/>
      <c r="H78" s="445"/>
      <c r="I78" s="445"/>
      <c r="J78" s="445"/>
      <c r="K78" s="445"/>
      <c r="L78" s="445"/>
      <c r="M78" s="445"/>
      <c r="N78" s="445"/>
      <c r="O78" s="445"/>
      <c r="P78" s="445"/>
      <c r="Q78" s="445"/>
      <c r="R78" s="445"/>
      <c r="S78" s="445"/>
      <c r="T78" s="445"/>
      <c r="U78" s="445"/>
      <c r="V78" s="445"/>
    </row>
    <row r="79" spans="2:25" ht="15" customHeight="1">
      <c r="C79" s="445"/>
      <c r="D79" s="445"/>
      <c r="E79" s="445"/>
      <c r="F79" s="445"/>
      <c r="G79" s="445"/>
      <c r="H79" s="445"/>
      <c r="I79" s="445"/>
      <c r="J79" s="445"/>
      <c r="K79" s="445"/>
      <c r="L79" s="445"/>
      <c r="M79" s="445"/>
      <c r="N79" s="445"/>
      <c r="O79" s="445"/>
      <c r="P79" s="445"/>
      <c r="Q79" s="445"/>
      <c r="R79" s="445"/>
      <c r="S79" s="445"/>
      <c r="T79" s="445"/>
      <c r="U79" s="445"/>
      <c r="V79" s="445"/>
    </row>
    <row r="80" spans="2:25" ht="15" customHeight="1">
      <c r="C80" s="445"/>
      <c r="D80" s="445"/>
      <c r="E80" s="445"/>
      <c r="F80" s="445"/>
      <c r="G80" s="445"/>
      <c r="H80" s="445"/>
      <c r="I80" s="445"/>
      <c r="J80" s="445"/>
      <c r="K80" s="445"/>
      <c r="L80" s="445"/>
      <c r="M80" s="445"/>
      <c r="N80" s="445"/>
      <c r="O80" s="445"/>
      <c r="P80" s="445"/>
      <c r="Q80" s="445"/>
      <c r="R80" s="445"/>
      <c r="S80" s="445"/>
      <c r="T80" s="445"/>
      <c r="U80" s="445"/>
      <c r="V80" s="445"/>
    </row>
    <row r="81" spans="3:22" ht="15" customHeight="1">
      <c r="C81" s="445"/>
      <c r="D81" s="445"/>
      <c r="E81" s="445"/>
      <c r="F81" s="445"/>
      <c r="G81" s="445"/>
      <c r="H81" s="445"/>
      <c r="I81" s="445"/>
      <c r="J81" s="445"/>
      <c r="K81" s="445"/>
      <c r="L81" s="445"/>
      <c r="M81" s="445"/>
      <c r="N81" s="445"/>
      <c r="O81" s="445"/>
      <c r="P81" s="445"/>
      <c r="Q81" s="445"/>
      <c r="R81" s="445"/>
      <c r="S81" s="445"/>
      <c r="T81" s="445"/>
      <c r="U81" s="445"/>
      <c r="V81" s="445"/>
    </row>
    <row r="82" spans="3:22" ht="15" customHeight="1">
      <c r="C82" s="445"/>
      <c r="D82" s="445"/>
      <c r="E82" s="445"/>
      <c r="F82" s="445"/>
      <c r="G82" s="445"/>
      <c r="H82" s="445"/>
      <c r="I82" s="445"/>
      <c r="J82" s="445"/>
      <c r="K82" s="445"/>
      <c r="L82" s="445"/>
      <c r="M82" s="445"/>
      <c r="N82" s="445"/>
      <c r="O82" s="445"/>
      <c r="P82" s="445"/>
      <c r="Q82" s="445"/>
      <c r="R82" s="445"/>
      <c r="S82" s="445"/>
      <c r="T82" s="445"/>
      <c r="U82" s="445"/>
      <c r="V82" s="445"/>
    </row>
    <row r="83" spans="3:22" ht="15" customHeight="1">
      <c r="C83" s="445"/>
      <c r="D83" s="445"/>
      <c r="E83" s="445"/>
      <c r="F83" s="445"/>
      <c r="G83" s="445"/>
      <c r="H83" s="445"/>
      <c r="I83" s="445"/>
      <c r="J83" s="445"/>
      <c r="K83" s="445"/>
      <c r="L83" s="445"/>
      <c r="M83" s="445"/>
      <c r="N83" s="445"/>
      <c r="O83" s="445"/>
      <c r="P83" s="445"/>
      <c r="Q83" s="445"/>
      <c r="R83" s="445"/>
      <c r="S83" s="445"/>
      <c r="T83" s="445"/>
      <c r="U83" s="445"/>
      <c r="V83" s="445"/>
    </row>
    <row r="84" spans="3:22" ht="15" customHeight="1">
      <c r="C84" s="445"/>
      <c r="D84" s="445"/>
      <c r="E84" s="445"/>
      <c r="F84" s="445"/>
      <c r="G84" s="445"/>
      <c r="H84" s="445"/>
      <c r="I84" s="445"/>
      <c r="J84" s="445"/>
      <c r="K84" s="445"/>
      <c r="L84" s="445"/>
      <c r="M84" s="445"/>
      <c r="N84" s="445"/>
      <c r="O84" s="445"/>
      <c r="P84" s="445"/>
      <c r="Q84" s="445"/>
      <c r="R84" s="445"/>
      <c r="S84" s="445"/>
      <c r="T84" s="445"/>
      <c r="U84" s="445"/>
      <c r="V84" s="445"/>
    </row>
    <row r="85" spans="3:22" ht="15" customHeight="1">
      <c r="C85" s="445"/>
      <c r="D85" s="445"/>
      <c r="E85" s="445"/>
      <c r="F85" s="445"/>
      <c r="G85" s="445"/>
      <c r="H85" s="445"/>
      <c r="I85" s="445"/>
      <c r="J85" s="445"/>
      <c r="K85" s="445"/>
      <c r="L85" s="445"/>
      <c r="M85" s="445"/>
      <c r="N85" s="445"/>
      <c r="O85" s="445"/>
      <c r="P85" s="445"/>
      <c r="Q85" s="445"/>
      <c r="R85" s="445"/>
      <c r="S85" s="445"/>
      <c r="T85" s="445"/>
      <c r="U85" s="445"/>
      <c r="V85" s="445"/>
    </row>
    <row r="86" spans="3:22" ht="15" customHeight="1">
      <c r="C86" s="445"/>
      <c r="D86" s="445"/>
      <c r="E86" s="445"/>
      <c r="F86" s="445"/>
      <c r="G86" s="445"/>
      <c r="H86" s="445"/>
      <c r="I86" s="445"/>
      <c r="J86" s="445"/>
      <c r="K86" s="445"/>
      <c r="L86" s="445"/>
      <c r="M86" s="445"/>
      <c r="N86" s="445"/>
      <c r="O86" s="445"/>
      <c r="P86" s="445"/>
      <c r="Q86" s="445"/>
      <c r="R86" s="445"/>
      <c r="S86" s="445"/>
      <c r="T86" s="445"/>
      <c r="U86" s="445"/>
      <c r="V86" s="445"/>
    </row>
    <row r="87" spans="3:22" ht="15" customHeight="1">
      <c r="C87" s="445"/>
      <c r="D87" s="445"/>
      <c r="E87" s="445"/>
      <c r="F87" s="445"/>
      <c r="G87" s="445"/>
      <c r="H87" s="445"/>
      <c r="I87" s="445"/>
      <c r="J87" s="445"/>
      <c r="K87" s="445"/>
      <c r="L87" s="445"/>
      <c r="M87" s="445"/>
      <c r="N87" s="445"/>
      <c r="O87" s="445"/>
      <c r="P87" s="445"/>
      <c r="Q87" s="445"/>
      <c r="R87" s="445"/>
      <c r="S87" s="445"/>
      <c r="T87" s="445"/>
      <c r="U87" s="445"/>
      <c r="V87" s="445"/>
    </row>
    <row r="88" spans="3:22" ht="15" customHeight="1">
      <c r="C88" s="445"/>
      <c r="D88" s="445"/>
      <c r="E88" s="445"/>
      <c r="F88" s="445"/>
      <c r="G88" s="445"/>
      <c r="H88" s="445"/>
      <c r="I88" s="445"/>
      <c r="J88" s="445"/>
      <c r="K88" s="445"/>
      <c r="L88" s="445"/>
      <c r="M88" s="445"/>
      <c r="N88" s="445"/>
      <c r="O88" s="445"/>
      <c r="P88" s="445"/>
      <c r="Q88" s="445"/>
      <c r="R88" s="445"/>
      <c r="S88" s="445"/>
      <c r="T88" s="445"/>
      <c r="U88" s="445"/>
      <c r="V88" s="445"/>
    </row>
    <row r="89" spans="3:22" ht="15" customHeight="1">
      <c r="C89" s="445"/>
      <c r="D89" s="445"/>
      <c r="E89" s="445"/>
      <c r="F89" s="445"/>
      <c r="G89" s="445"/>
      <c r="H89" s="445"/>
      <c r="I89" s="445"/>
      <c r="J89" s="445"/>
      <c r="K89" s="445"/>
      <c r="L89" s="445"/>
      <c r="M89" s="445"/>
      <c r="N89" s="445"/>
      <c r="O89" s="445"/>
      <c r="P89" s="445"/>
      <c r="Q89" s="445"/>
      <c r="R89" s="445"/>
      <c r="S89" s="445"/>
      <c r="T89" s="445"/>
      <c r="U89" s="445"/>
      <c r="V89" s="445"/>
    </row>
    <row r="90" spans="3:22" ht="15" customHeight="1">
      <c r="C90" s="445"/>
      <c r="D90" s="445"/>
      <c r="E90" s="445"/>
      <c r="F90" s="445"/>
      <c r="G90" s="445"/>
      <c r="H90" s="445"/>
      <c r="I90" s="445"/>
      <c r="J90" s="445"/>
      <c r="K90" s="445"/>
      <c r="L90" s="445"/>
      <c r="M90" s="445"/>
      <c r="N90" s="445"/>
      <c r="O90" s="445"/>
      <c r="P90" s="445"/>
      <c r="Q90" s="445"/>
      <c r="R90" s="445"/>
      <c r="S90" s="445"/>
      <c r="T90" s="445"/>
      <c r="U90" s="445"/>
      <c r="V90" s="445"/>
    </row>
    <row r="91" spans="3:22" ht="15" customHeight="1">
      <c r="C91" s="445"/>
      <c r="D91" s="445"/>
      <c r="E91" s="445"/>
      <c r="F91" s="445"/>
      <c r="G91" s="445"/>
      <c r="H91" s="445"/>
      <c r="I91" s="445"/>
      <c r="J91" s="445"/>
      <c r="K91" s="445"/>
      <c r="L91" s="445"/>
      <c r="M91" s="445"/>
      <c r="N91" s="445"/>
      <c r="O91" s="445"/>
      <c r="P91" s="445"/>
      <c r="Q91" s="445"/>
      <c r="R91" s="445"/>
      <c r="S91" s="445"/>
      <c r="T91" s="445"/>
      <c r="U91" s="445"/>
      <c r="V91" s="445"/>
    </row>
    <row r="92" spans="3:22" ht="15" customHeight="1">
      <c r="C92" s="445"/>
      <c r="D92" s="445"/>
      <c r="E92" s="445"/>
      <c r="F92" s="445"/>
      <c r="G92" s="445"/>
      <c r="H92" s="445"/>
      <c r="I92" s="445"/>
      <c r="J92" s="445"/>
      <c r="K92" s="445"/>
      <c r="L92" s="445"/>
      <c r="M92" s="445"/>
      <c r="N92" s="445"/>
      <c r="O92" s="445"/>
      <c r="P92" s="445"/>
      <c r="Q92" s="445"/>
      <c r="R92" s="445"/>
      <c r="S92" s="445"/>
      <c r="T92" s="445"/>
      <c r="U92" s="445"/>
      <c r="V92" s="445"/>
    </row>
    <row r="93" spans="3:22" ht="15" customHeight="1">
      <c r="C93" s="445"/>
      <c r="D93" s="445"/>
      <c r="E93" s="445"/>
      <c r="F93" s="445"/>
      <c r="G93" s="445"/>
      <c r="H93" s="445"/>
      <c r="I93" s="445"/>
      <c r="J93" s="445"/>
      <c r="K93" s="445"/>
      <c r="L93" s="445"/>
      <c r="M93" s="445"/>
      <c r="N93" s="445"/>
      <c r="O93" s="445"/>
      <c r="P93" s="445"/>
      <c r="Q93" s="445"/>
      <c r="R93" s="445"/>
      <c r="S93" s="445"/>
      <c r="T93" s="445"/>
      <c r="U93" s="445"/>
      <c r="V93" s="445"/>
    </row>
    <row r="94" spans="3:22" ht="15" customHeight="1">
      <c r="C94" s="445"/>
      <c r="D94" s="445"/>
      <c r="E94" s="445"/>
      <c r="F94" s="445"/>
      <c r="G94" s="445"/>
      <c r="H94" s="445"/>
      <c r="I94" s="445"/>
      <c r="J94" s="445"/>
      <c r="K94" s="445"/>
      <c r="L94" s="445"/>
      <c r="M94" s="445"/>
      <c r="N94" s="445"/>
      <c r="O94" s="445"/>
      <c r="P94" s="445"/>
      <c r="Q94" s="445"/>
      <c r="R94" s="445"/>
      <c r="S94" s="445"/>
      <c r="T94" s="445"/>
      <c r="U94" s="445"/>
      <c r="V94" s="445"/>
    </row>
    <row r="95" spans="3:22" ht="15" customHeight="1">
      <c r="C95" s="445"/>
      <c r="D95" s="445"/>
      <c r="E95" s="445"/>
      <c r="F95" s="445"/>
      <c r="G95" s="445"/>
      <c r="H95" s="445"/>
      <c r="I95" s="445"/>
      <c r="J95" s="445"/>
      <c r="K95" s="445"/>
      <c r="L95" s="445"/>
      <c r="M95" s="445"/>
      <c r="N95" s="445"/>
      <c r="O95" s="445"/>
      <c r="P95" s="445"/>
      <c r="Q95" s="445"/>
      <c r="R95" s="445"/>
      <c r="S95" s="445"/>
      <c r="T95" s="445"/>
      <c r="U95" s="445"/>
      <c r="V95" s="445"/>
    </row>
    <row r="96" spans="3:22" ht="15" customHeight="1">
      <c r="C96" s="445"/>
      <c r="D96" s="445"/>
      <c r="E96" s="445"/>
      <c r="F96" s="445"/>
      <c r="G96" s="445"/>
      <c r="H96" s="445"/>
      <c r="I96" s="445"/>
      <c r="J96" s="445"/>
      <c r="K96" s="445"/>
      <c r="L96" s="445"/>
      <c r="M96" s="445"/>
      <c r="N96" s="445"/>
      <c r="O96" s="445"/>
      <c r="P96" s="445"/>
      <c r="Q96" s="445"/>
      <c r="R96" s="445"/>
      <c r="S96" s="445"/>
      <c r="T96" s="445"/>
      <c r="U96" s="445"/>
      <c r="V96" s="445"/>
    </row>
  </sheetData>
  <sheetProtection algorithmName="SHA-512" hashValue="r9T5ttyz9TV2TdDOwX/wnwHjAkWh+00i9qlL2d6aZaXyZntFP19FWtB3dDVUXM6Zu92A8VqGLnWzZ4K4TGEEeg==" saltValue="PNrjYyAIQcqntdnyeIBECw==" spinCount="100000" sheet="1" formatCells="0" selectLockedCells="1"/>
  <mergeCells count="61">
    <mergeCell ref="T68:Y68"/>
    <mergeCell ref="L66:M66"/>
    <mergeCell ref="N66:O66"/>
    <mergeCell ref="P66:Q66"/>
    <mergeCell ref="B68:D68"/>
    <mergeCell ref="E68:Q68"/>
    <mergeCell ref="R68:S68"/>
    <mergeCell ref="B63:D63"/>
    <mergeCell ref="E63:Q63"/>
    <mergeCell ref="R63:S63"/>
    <mergeCell ref="T63:Y63"/>
    <mergeCell ref="B65:E65"/>
    <mergeCell ref="F65:I65"/>
    <mergeCell ref="K65:L65"/>
    <mergeCell ref="Q65:R65"/>
    <mergeCell ref="W65:Y65"/>
    <mergeCell ref="L61:M61"/>
    <mergeCell ref="N61:O61"/>
    <mergeCell ref="P61:Q61"/>
    <mergeCell ref="A34:Z34"/>
    <mergeCell ref="A35:Z35"/>
    <mergeCell ref="A36:Z36"/>
    <mergeCell ref="K57:O57"/>
    <mergeCell ref="P57:R57"/>
    <mergeCell ref="T57:U57"/>
    <mergeCell ref="W57:X57"/>
    <mergeCell ref="K58:O58"/>
    <mergeCell ref="B60:E60"/>
    <mergeCell ref="F60:I60"/>
    <mergeCell ref="K60:L60"/>
    <mergeCell ref="Q60:R60"/>
    <mergeCell ref="A33:Z33"/>
    <mergeCell ref="A22:Z22"/>
    <mergeCell ref="A23:Z23"/>
    <mergeCell ref="A24:Z24"/>
    <mergeCell ref="A25:Z25"/>
    <mergeCell ref="A26:Z26"/>
    <mergeCell ref="A27:Z27"/>
    <mergeCell ref="A28:Z28"/>
    <mergeCell ref="X29:Y29"/>
    <mergeCell ref="A30:Z30"/>
    <mergeCell ref="A31:Z31"/>
    <mergeCell ref="A32:Z32"/>
    <mergeCell ref="A21:Z21"/>
    <mergeCell ref="A10:Z10"/>
    <mergeCell ref="A11:Z11"/>
    <mergeCell ref="A12:Z12"/>
    <mergeCell ref="A13:Z13"/>
    <mergeCell ref="A14:Z14"/>
    <mergeCell ref="A15:Z15"/>
    <mergeCell ref="A16:Z16"/>
    <mergeCell ref="A17:Z17"/>
    <mergeCell ref="A18:Z18"/>
    <mergeCell ref="A19:Z19"/>
    <mergeCell ref="A20:Z20"/>
    <mergeCell ref="A9:Z9"/>
    <mergeCell ref="A1:Z1"/>
    <mergeCell ref="A2:I2"/>
    <mergeCell ref="A5:Z5"/>
    <mergeCell ref="A6:Z6"/>
    <mergeCell ref="A8:Z8"/>
  </mergeCells>
  <phoneticPr fontId="190" type="noConversion"/>
  <printOptions horizontalCentered="1"/>
  <pageMargins left="0.19685039370078741" right="0.19685039370078741" top="0.19685039370078741" bottom="0.19685039370078741" header="0" footer="0"/>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857CF-6A67-49CE-BC63-DA61AE53788D}">
  <sheetPr>
    <tabColor rgb="FFFF0000"/>
    <pageSetUpPr fitToPage="1"/>
  </sheetPr>
  <dimension ref="A1:AH38"/>
  <sheetViews>
    <sheetView showGridLines="0" workbookViewId="0">
      <selection activeCell="AC3" sqref="AC3:AH3"/>
    </sheetView>
  </sheetViews>
  <sheetFormatPr defaultColWidth="3.625" defaultRowHeight="25.15" customHeight="1"/>
  <cols>
    <col min="1" max="1" width="4.375" style="423" customWidth="1"/>
    <col min="2" max="6" width="3.625" style="422"/>
    <col min="7" max="7" width="3" style="422" customWidth="1"/>
    <col min="8" max="24" width="3.625" style="422"/>
    <col min="25" max="25" width="3.625" style="422" customWidth="1"/>
    <col min="26" max="27" width="4.625" style="422" customWidth="1"/>
    <col min="28" max="29" width="3.125" style="422" customWidth="1"/>
    <col min="30" max="34" width="2.625" style="422" customWidth="1"/>
    <col min="35" max="16384" width="3.625" style="422"/>
  </cols>
  <sheetData>
    <row r="1" spans="1:34" ht="61.5" customHeight="1">
      <c r="A1" s="1510" t="str">
        <f>IF(Application!A7="","",Application!A7&amp;"提出書類チェックリスト"&amp;CHAR(10)&amp;"Checking list for applying student visa")</f>
        <v>東京日英学院提出書類チェックリスト
Checking list for applying student visa</v>
      </c>
      <c r="B1" s="1511"/>
      <c r="C1" s="1511"/>
      <c r="D1" s="1511"/>
      <c r="E1" s="1511"/>
      <c r="F1" s="1511"/>
      <c r="G1" s="1511"/>
      <c r="H1" s="1511"/>
      <c r="I1" s="1511"/>
      <c r="J1" s="1511"/>
      <c r="K1" s="1511"/>
      <c r="L1" s="1511"/>
      <c r="M1" s="1511"/>
      <c r="N1" s="1511"/>
      <c r="O1" s="1511"/>
      <c r="P1" s="1511"/>
      <c r="Q1" s="1511"/>
      <c r="R1" s="1511"/>
      <c r="S1" s="1511"/>
      <c r="T1" s="1511"/>
      <c r="U1" s="1511"/>
      <c r="V1" s="1511"/>
      <c r="W1" s="1511"/>
      <c r="X1" s="1511"/>
      <c r="Y1" s="1511"/>
      <c r="Z1" s="1511"/>
      <c r="AA1" s="1511"/>
      <c r="AB1" s="1511"/>
      <c r="AC1" s="1511"/>
      <c r="AD1" s="1511"/>
      <c r="AE1" s="1511"/>
      <c r="AF1" s="1511"/>
      <c r="AG1" s="1511"/>
      <c r="AH1" s="1511"/>
    </row>
    <row r="2" spans="1:34" ht="3" customHeight="1"/>
    <row r="3" spans="1:34" ht="22.15" customHeight="1">
      <c r="A3" s="1512" t="s">
        <v>856</v>
      </c>
      <c r="B3" s="1512"/>
      <c r="C3" s="1512"/>
      <c r="D3" s="1513">
        <f>IF(Application!P13="","",Application!P13)</f>
        <v>2026</v>
      </c>
      <c r="E3" s="1513"/>
      <c r="F3" s="424" t="s">
        <v>126</v>
      </c>
      <c r="G3" s="1513">
        <f>IF(Application!S13="","",Application!S13)</f>
        <v>10</v>
      </c>
      <c r="H3" s="1513"/>
      <c r="I3" s="424" t="s">
        <v>127</v>
      </c>
      <c r="J3" s="425"/>
      <c r="K3" s="425"/>
      <c r="L3" s="425"/>
      <c r="M3" s="425"/>
      <c r="N3" s="424"/>
      <c r="O3" s="424"/>
      <c r="P3" s="424"/>
      <c r="Q3" s="424"/>
      <c r="R3" s="424"/>
      <c r="S3" s="424"/>
      <c r="T3" s="424"/>
      <c r="U3" s="424"/>
      <c r="V3" s="424"/>
      <c r="W3" s="424"/>
      <c r="X3" s="424"/>
      <c r="Y3" s="424"/>
      <c r="Z3" s="1508" t="s">
        <v>857</v>
      </c>
      <c r="AA3" s="1508"/>
      <c r="AB3" s="1508"/>
      <c r="AC3" s="1514" t="str">
        <f>IF(
 OR(Application!V152="",Application!Z152="",Application!AC152=""),
 "　　　年　月　日",
 IF(
  OR(
   NOT(ISNUMBER(Application!V152)),NOT(ISNUMBER(Application!Z152)),NOT(ISNUMBER(Application!AC152)),
   Application!Z152&lt;1,Application!Z152&gt;12,Application!AC152&lt;1,Application!AC152&gt;31
  ),
  "入力エラー",
  TEXT(DATE(Application!V152,Application!Z152,Application!AC152),"yyyy年m月d日")
 )
)</f>
        <v>　　　年　月　日</v>
      </c>
      <c r="AD3" s="1514"/>
      <c r="AE3" s="1514"/>
      <c r="AF3" s="1514"/>
      <c r="AG3" s="1514"/>
      <c r="AH3" s="1514"/>
    </row>
    <row r="4" spans="1:34" ht="22.15" customHeight="1">
      <c r="A4" s="1508" t="s">
        <v>893</v>
      </c>
      <c r="B4" s="1508"/>
      <c r="C4" s="1508"/>
      <c r="D4" s="1508"/>
      <c r="E4" s="1508"/>
      <c r="F4" s="1509" t="str">
        <f>IF(Application!F11="","",Application!F11)</f>
        <v>〒135-0042 東京都江東区木場5-11-13-2F</v>
      </c>
      <c r="G4" s="1509"/>
      <c r="H4" s="1509"/>
      <c r="I4" s="1509"/>
      <c r="J4" s="1509"/>
      <c r="K4" s="1509"/>
      <c r="L4" s="1509"/>
      <c r="M4" s="1509"/>
      <c r="N4" s="1509"/>
      <c r="O4" s="1509"/>
      <c r="P4" s="1509"/>
      <c r="Q4" s="1509"/>
      <c r="R4" s="1509"/>
      <c r="S4" s="1509"/>
      <c r="T4" s="1509"/>
      <c r="U4" s="1509"/>
      <c r="V4" s="1509"/>
      <c r="W4" s="424"/>
      <c r="X4" s="424"/>
      <c r="Y4" s="424"/>
      <c r="Z4" s="425"/>
      <c r="AA4" s="425"/>
      <c r="AB4" s="439" t="s">
        <v>894</v>
      </c>
      <c r="AC4" s="1507" t="str">
        <f>IF(Application!AB11="","",Application!AB11)</f>
        <v>03-5602-9771</v>
      </c>
      <c r="AD4" s="1507"/>
      <c r="AE4" s="1507"/>
      <c r="AF4" s="1507"/>
      <c r="AG4" s="1507"/>
      <c r="AH4" s="1507"/>
    </row>
    <row r="5" spans="1:34" ht="6" customHeight="1">
      <c r="A5" s="426"/>
      <c r="B5" s="427"/>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row>
    <row r="6" spans="1:34" ht="20.100000000000001" customHeight="1">
      <c r="A6" s="1501" t="s">
        <v>858</v>
      </c>
      <c r="B6" s="1502"/>
      <c r="C6" s="1502"/>
      <c r="D6" s="1502"/>
      <c r="E6" s="1502"/>
      <c r="F6" s="1502"/>
      <c r="G6" s="1502"/>
      <c r="H6" s="1502"/>
      <c r="I6" s="1503"/>
      <c r="J6" s="1499" t="s">
        <v>859</v>
      </c>
      <c r="K6" s="1499"/>
      <c r="L6" s="1501" t="s">
        <v>860</v>
      </c>
      <c r="M6" s="1502"/>
      <c r="N6" s="1503"/>
      <c r="O6" s="1501" t="s">
        <v>1036</v>
      </c>
      <c r="P6" s="1502"/>
      <c r="Q6" s="1503"/>
      <c r="R6" s="1499" t="s">
        <v>895</v>
      </c>
      <c r="S6" s="1499"/>
      <c r="T6" s="1499"/>
      <c r="U6" s="1499"/>
      <c r="V6" s="1499" t="s">
        <v>861</v>
      </c>
      <c r="W6" s="1499"/>
      <c r="X6" s="1499"/>
      <c r="Y6" s="1499"/>
      <c r="Z6" s="1499" t="s">
        <v>862</v>
      </c>
      <c r="AA6" s="1499"/>
      <c r="AB6" s="1499"/>
      <c r="AC6" s="1499"/>
      <c r="AD6" s="1499"/>
      <c r="AE6" s="1499"/>
      <c r="AF6" s="1499"/>
      <c r="AG6" s="1499"/>
      <c r="AH6" s="1499"/>
    </row>
    <row r="7" spans="1:34" ht="20.100000000000001" customHeight="1">
      <c r="A7" s="1504" t="str">
        <f>IF(AND(Application!F29="",Application!M29=""),"",Application!F29&amp;" "&amp;Application!M29)</f>
        <v/>
      </c>
      <c r="B7" s="1505"/>
      <c r="C7" s="1505"/>
      <c r="D7" s="1505"/>
      <c r="E7" s="1505"/>
      <c r="F7" s="1505"/>
      <c r="G7" s="1505"/>
      <c r="H7" s="1505"/>
      <c r="I7" s="1506"/>
      <c r="J7" s="1500" t="str">
        <f>IF(AND('★Resume-1★'!E7="□",'★Resume-1★'!H7="□"),"",IF(AND('★Resume-1★'!E7="■",'★Resume-1★'!H7="□"),"男",IF(AND('★Resume-1★'!E7="□",'★Resume-1★'!H7="■"),"女","")))</f>
        <v/>
      </c>
      <c r="K7" s="1500"/>
      <c r="L7" s="1496" t="str">
        <f>IF('★Resume-1★'!P7="","",'★Resume-1★'!P7)</f>
        <v/>
      </c>
      <c r="M7" s="1497"/>
      <c r="N7" s="1498"/>
      <c r="O7" s="1504" t="str">
        <f>IF(Application!F31="","",Application!F31)</f>
        <v>中国</v>
      </c>
      <c r="P7" s="1505"/>
      <c r="Q7" s="1506"/>
      <c r="R7" s="1500" t="str">
        <f>IF('★Resume-1★'!AA7="","",'★Resume-1★'!AA7)</f>
        <v/>
      </c>
      <c r="S7" s="1500"/>
      <c r="T7" s="1500"/>
      <c r="U7" s="1500"/>
      <c r="V7" s="1500" t="str">
        <f>IF(Application!D70="","",Application!D70)</f>
        <v/>
      </c>
      <c r="W7" s="1500"/>
      <c r="X7" s="1500"/>
      <c r="Y7" s="1500"/>
      <c r="Z7" s="1500" t="str">
        <f>IF(Application!O70="","",Application!O70)</f>
        <v/>
      </c>
      <c r="AA7" s="1500"/>
      <c r="AB7" s="1500"/>
      <c r="AC7" s="1500"/>
      <c r="AD7" s="1500"/>
      <c r="AE7" s="1500"/>
      <c r="AF7" s="1500"/>
      <c r="AG7" s="1500"/>
      <c r="AH7" s="1500"/>
    </row>
    <row r="8" spans="1:34" ht="6" customHeight="1"/>
    <row r="9" spans="1:34" s="430" customFormat="1" ht="42" customHeight="1">
      <c r="A9" s="428" t="s">
        <v>71</v>
      </c>
      <c r="B9" s="1515" t="s">
        <v>863</v>
      </c>
      <c r="C9" s="1516"/>
      <c r="D9" s="1516"/>
      <c r="E9" s="1516"/>
      <c r="F9" s="1516"/>
      <c r="G9" s="1516"/>
      <c r="H9" s="1516"/>
      <c r="I9" s="1516"/>
      <c r="J9" s="1516"/>
      <c r="K9" s="1516"/>
      <c r="L9" s="1516"/>
      <c r="M9" s="1516"/>
      <c r="N9" s="1516"/>
      <c r="O9" s="1516"/>
      <c r="P9" s="1516"/>
      <c r="Q9" s="1516"/>
      <c r="R9" s="1516"/>
      <c r="S9" s="1516"/>
      <c r="T9" s="1516"/>
      <c r="U9" s="1517"/>
      <c r="V9" s="1518" t="s">
        <v>864</v>
      </c>
      <c r="W9" s="1519"/>
      <c r="X9" s="1518" t="s">
        <v>865</v>
      </c>
      <c r="Y9" s="1519"/>
      <c r="Z9" s="429" t="s">
        <v>866</v>
      </c>
      <c r="AA9" s="429" t="s">
        <v>867</v>
      </c>
      <c r="AB9" s="1518" t="s">
        <v>868</v>
      </c>
      <c r="AC9" s="1519"/>
      <c r="AD9" s="1519" t="s">
        <v>869</v>
      </c>
      <c r="AE9" s="1519"/>
      <c r="AF9" s="1519"/>
      <c r="AG9" s="1519"/>
      <c r="AH9" s="1519"/>
    </row>
    <row r="10" spans="1:34" ht="35.1" customHeight="1">
      <c r="A10" s="431">
        <v>1</v>
      </c>
      <c r="B10" s="1474" t="s">
        <v>870</v>
      </c>
      <c r="C10" s="1494"/>
      <c r="D10" s="1494"/>
      <c r="E10" s="1494"/>
      <c r="F10" s="1494"/>
      <c r="G10" s="1494"/>
      <c r="H10" s="1494"/>
      <c r="I10" s="1494"/>
      <c r="J10" s="1494"/>
      <c r="K10" s="1494"/>
      <c r="L10" s="1494"/>
      <c r="M10" s="1494"/>
      <c r="N10" s="1494"/>
      <c r="O10" s="1494"/>
      <c r="P10" s="1494"/>
      <c r="Q10" s="1494"/>
      <c r="R10" s="1494"/>
      <c r="S10" s="1494"/>
      <c r="T10" s="1494"/>
      <c r="U10" s="1495"/>
      <c r="V10" s="1477" t="s">
        <v>65</v>
      </c>
      <c r="W10" s="1477"/>
      <c r="X10" s="1477" t="s">
        <v>871</v>
      </c>
      <c r="Y10" s="1477"/>
      <c r="Z10" s="432" t="s">
        <v>65</v>
      </c>
      <c r="AA10" s="432" t="s">
        <v>65</v>
      </c>
      <c r="AB10" s="1477" t="s">
        <v>65</v>
      </c>
      <c r="AC10" s="1477"/>
      <c r="AD10" s="1486"/>
      <c r="AE10" s="1486"/>
      <c r="AF10" s="1486"/>
      <c r="AG10" s="1486"/>
      <c r="AH10" s="1486"/>
    </row>
    <row r="11" spans="1:34" ht="35.1" customHeight="1">
      <c r="A11" s="431">
        <v>2</v>
      </c>
      <c r="B11" s="1474" t="s">
        <v>872</v>
      </c>
      <c r="C11" s="1494"/>
      <c r="D11" s="1494"/>
      <c r="E11" s="1494"/>
      <c r="F11" s="1494"/>
      <c r="G11" s="1494"/>
      <c r="H11" s="1494"/>
      <c r="I11" s="1494"/>
      <c r="J11" s="1494"/>
      <c r="K11" s="1494"/>
      <c r="L11" s="1494"/>
      <c r="M11" s="1494"/>
      <c r="N11" s="1494"/>
      <c r="O11" s="1494"/>
      <c r="P11" s="1494"/>
      <c r="Q11" s="1494"/>
      <c r="R11" s="1494"/>
      <c r="S11" s="1494"/>
      <c r="T11" s="1494"/>
      <c r="U11" s="1495"/>
      <c r="V11" s="1477" t="s">
        <v>65</v>
      </c>
      <c r="W11" s="1477"/>
      <c r="X11" s="1477" t="s">
        <v>871</v>
      </c>
      <c r="Y11" s="1477"/>
      <c r="Z11" s="432" t="s">
        <v>65</v>
      </c>
      <c r="AA11" s="432" t="s">
        <v>65</v>
      </c>
      <c r="AB11" s="1477" t="s">
        <v>65</v>
      </c>
      <c r="AC11" s="1477"/>
      <c r="AD11" s="1486"/>
      <c r="AE11" s="1486"/>
      <c r="AF11" s="1486"/>
      <c r="AG11" s="1486"/>
      <c r="AH11" s="1486"/>
    </row>
    <row r="12" spans="1:34" ht="35.1" customHeight="1">
      <c r="A12" s="431">
        <v>3</v>
      </c>
      <c r="B12" s="1474" t="s">
        <v>873</v>
      </c>
      <c r="C12" s="1494"/>
      <c r="D12" s="1494"/>
      <c r="E12" s="1494"/>
      <c r="F12" s="1494"/>
      <c r="G12" s="1494"/>
      <c r="H12" s="1494"/>
      <c r="I12" s="1494"/>
      <c r="J12" s="1494"/>
      <c r="K12" s="1494"/>
      <c r="L12" s="1494"/>
      <c r="M12" s="1494"/>
      <c r="N12" s="1494"/>
      <c r="O12" s="1494"/>
      <c r="P12" s="1494"/>
      <c r="Q12" s="1494"/>
      <c r="R12" s="1494"/>
      <c r="S12" s="1494"/>
      <c r="T12" s="1494"/>
      <c r="U12" s="1495"/>
      <c r="V12" s="1477" t="s">
        <v>65</v>
      </c>
      <c r="W12" s="1477"/>
      <c r="X12" s="1477" t="s">
        <v>871</v>
      </c>
      <c r="Y12" s="1477"/>
      <c r="Z12" s="432" t="s">
        <v>65</v>
      </c>
      <c r="AA12" s="432" t="s">
        <v>65</v>
      </c>
      <c r="AB12" s="1477" t="s">
        <v>65</v>
      </c>
      <c r="AC12" s="1477"/>
      <c r="AD12" s="1486"/>
      <c r="AE12" s="1486"/>
      <c r="AF12" s="1486"/>
      <c r="AG12" s="1486"/>
      <c r="AH12" s="1486"/>
    </row>
    <row r="13" spans="1:34" ht="35.1" customHeight="1">
      <c r="A13" s="431">
        <v>4</v>
      </c>
      <c r="B13" s="1474" t="s">
        <v>874</v>
      </c>
      <c r="C13" s="1475"/>
      <c r="D13" s="1475"/>
      <c r="E13" s="1475"/>
      <c r="F13" s="1475"/>
      <c r="G13" s="1475"/>
      <c r="H13" s="1475"/>
      <c r="I13" s="1475"/>
      <c r="J13" s="1475"/>
      <c r="K13" s="1475"/>
      <c r="L13" s="1475"/>
      <c r="M13" s="1475"/>
      <c r="N13" s="1475"/>
      <c r="O13" s="1475"/>
      <c r="P13" s="1475"/>
      <c r="Q13" s="1475"/>
      <c r="R13" s="1475"/>
      <c r="S13" s="1475"/>
      <c r="T13" s="1475"/>
      <c r="U13" s="1476"/>
      <c r="V13" s="1477" t="s">
        <v>65</v>
      </c>
      <c r="W13" s="1477"/>
      <c r="X13" s="1477" t="s">
        <v>871</v>
      </c>
      <c r="Y13" s="1477"/>
      <c r="Z13" s="432" t="s">
        <v>65</v>
      </c>
      <c r="AA13" s="432" t="s">
        <v>65</v>
      </c>
      <c r="AB13" s="1477" t="s">
        <v>65</v>
      </c>
      <c r="AC13" s="1477"/>
      <c r="AD13" s="1488"/>
      <c r="AE13" s="1489"/>
      <c r="AF13" s="1489"/>
      <c r="AG13" s="1489"/>
      <c r="AH13" s="1490"/>
    </row>
    <row r="14" spans="1:34" ht="35.1" customHeight="1">
      <c r="A14" s="431">
        <v>5</v>
      </c>
      <c r="B14" s="1474" t="s">
        <v>875</v>
      </c>
      <c r="C14" s="1475"/>
      <c r="D14" s="1475"/>
      <c r="E14" s="1475"/>
      <c r="F14" s="1475"/>
      <c r="G14" s="1475"/>
      <c r="H14" s="1475"/>
      <c r="I14" s="1475"/>
      <c r="J14" s="1475"/>
      <c r="K14" s="1475"/>
      <c r="L14" s="1475"/>
      <c r="M14" s="1475"/>
      <c r="N14" s="1475"/>
      <c r="O14" s="1475"/>
      <c r="P14" s="1475"/>
      <c r="Q14" s="1475"/>
      <c r="R14" s="1475"/>
      <c r="S14" s="1475"/>
      <c r="T14" s="1475"/>
      <c r="U14" s="1476"/>
      <c r="V14" s="1477" t="s">
        <v>65</v>
      </c>
      <c r="W14" s="1477"/>
      <c r="X14" s="1477" t="s">
        <v>65</v>
      </c>
      <c r="Y14" s="1477"/>
      <c r="Z14" s="432" t="s">
        <v>65</v>
      </c>
      <c r="AA14" s="432" t="s">
        <v>65</v>
      </c>
      <c r="AB14" s="1477" t="s">
        <v>65</v>
      </c>
      <c r="AC14" s="1477"/>
      <c r="AD14" s="1488"/>
      <c r="AE14" s="1489"/>
      <c r="AF14" s="1489"/>
      <c r="AG14" s="1489"/>
      <c r="AH14" s="1490"/>
    </row>
    <row r="15" spans="1:34" ht="35.1" customHeight="1">
      <c r="A15" s="431">
        <v>6</v>
      </c>
      <c r="B15" s="1474" t="s">
        <v>876</v>
      </c>
      <c r="C15" s="1475"/>
      <c r="D15" s="1475"/>
      <c r="E15" s="1475"/>
      <c r="F15" s="1475"/>
      <c r="G15" s="1475"/>
      <c r="H15" s="1475"/>
      <c r="I15" s="1475"/>
      <c r="J15" s="1475"/>
      <c r="K15" s="1475"/>
      <c r="L15" s="1475"/>
      <c r="M15" s="1475"/>
      <c r="N15" s="1475"/>
      <c r="O15" s="1475"/>
      <c r="P15" s="1475"/>
      <c r="Q15" s="1475"/>
      <c r="R15" s="1475"/>
      <c r="S15" s="1475"/>
      <c r="T15" s="1475"/>
      <c r="U15" s="1476"/>
      <c r="V15" s="1477" t="s">
        <v>65</v>
      </c>
      <c r="W15" s="1477"/>
      <c r="X15" s="1477" t="s">
        <v>65</v>
      </c>
      <c r="Y15" s="1477"/>
      <c r="Z15" s="432" t="s">
        <v>65</v>
      </c>
      <c r="AA15" s="432" t="s">
        <v>65</v>
      </c>
      <c r="AB15" s="1477" t="s">
        <v>65</v>
      </c>
      <c r="AC15" s="1477"/>
      <c r="AD15" s="1488"/>
      <c r="AE15" s="1489"/>
      <c r="AF15" s="1489"/>
      <c r="AG15" s="1489"/>
      <c r="AH15" s="1490"/>
    </row>
    <row r="16" spans="1:34" ht="35.1" customHeight="1">
      <c r="A16" s="431">
        <v>7</v>
      </c>
      <c r="B16" s="1474" t="s">
        <v>877</v>
      </c>
      <c r="C16" s="1475"/>
      <c r="D16" s="1475"/>
      <c r="E16" s="1475"/>
      <c r="F16" s="1475"/>
      <c r="G16" s="1475"/>
      <c r="H16" s="1475"/>
      <c r="I16" s="1475"/>
      <c r="J16" s="1475"/>
      <c r="K16" s="1475"/>
      <c r="L16" s="1475"/>
      <c r="M16" s="1475"/>
      <c r="N16" s="1475"/>
      <c r="O16" s="1475"/>
      <c r="P16" s="1475"/>
      <c r="Q16" s="1475"/>
      <c r="R16" s="1475"/>
      <c r="S16" s="1475"/>
      <c r="T16" s="1475"/>
      <c r="U16" s="1476"/>
      <c r="V16" s="1477" t="s">
        <v>65</v>
      </c>
      <c r="W16" s="1477"/>
      <c r="X16" s="1477" t="s">
        <v>65</v>
      </c>
      <c r="Y16" s="1477"/>
      <c r="Z16" s="432" t="s">
        <v>65</v>
      </c>
      <c r="AA16" s="432" t="s">
        <v>65</v>
      </c>
      <c r="AB16" s="1477" t="s">
        <v>65</v>
      </c>
      <c r="AC16" s="1477"/>
      <c r="AD16" s="1488"/>
      <c r="AE16" s="1489"/>
      <c r="AF16" s="1489"/>
      <c r="AG16" s="1489"/>
      <c r="AH16" s="1490"/>
    </row>
    <row r="17" spans="1:34" ht="35.1" customHeight="1">
      <c r="A17" s="431">
        <v>8</v>
      </c>
      <c r="B17" s="1474" t="s">
        <v>2159</v>
      </c>
      <c r="C17" s="1475"/>
      <c r="D17" s="1475"/>
      <c r="E17" s="1475"/>
      <c r="F17" s="1475"/>
      <c r="G17" s="1475"/>
      <c r="H17" s="1475"/>
      <c r="I17" s="1475"/>
      <c r="J17" s="1475"/>
      <c r="K17" s="1475"/>
      <c r="L17" s="1475"/>
      <c r="M17" s="1475"/>
      <c r="N17" s="1475"/>
      <c r="O17" s="1475"/>
      <c r="P17" s="1475"/>
      <c r="Q17" s="1475"/>
      <c r="R17" s="1475"/>
      <c r="S17" s="1475"/>
      <c r="T17" s="1475"/>
      <c r="U17" s="1476"/>
      <c r="V17" s="1477" t="s">
        <v>65</v>
      </c>
      <c r="W17" s="1477"/>
      <c r="X17" s="1477" t="s">
        <v>65</v>
      </c>
      <c r="Y17" s="1477"/>
      <c r="Z17" s="432" t="s">
        <v>65</v>
      </c>
      <c r="AA17" s="432" t="s">
        <v>65</v>
      </c>
      <c r="AB17" s="1477" t="s">
        <v>65</v>
      </c>
      <c r="AC17" s="1477"/>
      <c r="AD17" s="1488"/>
      <c r="AE17" s="1489"/>
      <c r="AF17" s="1489"/>
      <c r="AG17" s="1489"/>
      <c r="AH17" s="1490"/>
    </row>
    <row r="18" spans="1:34" ht="35.1" customHeight="1">
      <c r="A18" s="431">
        <v>9</v>
      </c>
      <c r="B18" s="1474" t="s">
        <v>2142</v>
      </c>
      <c r="C18" s="1475"/>
      <c r="D18" s="1475"/>
      <c r="E18" s="1475"/>
      <c r="F18" s="1475"/>
      <c r="G18" s="1475"/>
      <c r="H18" s="1475"/>
      <c r="I18" s="1475"/>
      <c r="J18" s="1475"/>
      <c r="K18" s="1475"/>
      <c r="L18" s="1475"/>
      <c r="M18" s="1475"/>
      <c r="N18" s="1475"/>
      <c r="O18" s="1475"/>
      <c r="P18" s="1475"/>
      <c r="Q18" s="1475"/>
      <c r="R18" s="1475"/>
      <c r="S18" s="1475"/>
      <c r="T18" s="1475"/>
      <c r="U18" s="1476"/>
      <c r="V18" s="1477" t="s">
        <v>65</v>
      </c>
      <c r="W18" s="1477"/>
      <c r="X18" s="1477" t="s">
        <v>65</v>
      </c>
      <c r="Y18" s="1477"/>
      <c r="Z18" s="432" t="s">
        <v>65</v>
      </c>
      <c r="AA18" s="432" t="s">
        <v>65</v>
      </c>
      <c r="AB18" s="1477" t="s">
        <v>65</v>
      </c>
      <c r="AC18" s="1477"/>
      <c r="AD18" s="1486"/>
      <c r="AE18" s="1486"/>
      <c r="AF18" s="1486"/>
      <c r="AG18" s="1486"/>
      <c r="AH18" s="1486"/>
    </row>
    <row r="19" spans="1:34" ht="35.1" customHeight="1">
      <c r="A19" s="431">
        <v>10</v>
      </c>
      <c r="B19" s="1474" t="s">
        <v>2143</v>
      </c>
      <c r="C19" s="1475"/>
      <c r="D19" s="1475"/>
      <c r="E19" s="1475"/>
      <c r="F19" s="1475"/>
      <c r="G19" s="1475"/>
      <c r="H19" s="1475"/>
      <c r="I19" s="1475"/>
      <c r="J19" s="1475"/>
      <c r="K19" s="1475"/>
      <c r="L19" s="1475"/>
      <c r="M19" s="1475"/>
      <c r="N19" s="1475"/>
      <c r="O19" s="1475"/>
      <c r="P19" s="1475"/>
      <c r="Q19" s="1475"/>
      <c r="R19" s="1475"/>
      <c r="S19" s="1475"/>
      <c r="T19" s="1475"/>
      <c r="U19" s="1476"/>
      <c r="V19" s="1477" t="s">
        <v>65</v>
      </c>
      <c r="W19" s="1477"/>
      <c r="X19" s="1477" t="s">
        <v>65</v>
      </c>
      <c r="Y19" s="1477"/>
      <c r="Z19" s="432" t="s">
        <v>65</v>
      </c>
      <c r="AA19" s="432" t="s">
        <v>65</v>
      </c>
      <c r="AB19" s="1477" t="s">
        <v>65</v>
      </c>
      <c r="AC19" s="1477"/>
      <c r="AD19" s="1486"/>
      <c r="AE19" s="1486"/>
      <c r="AF19" s="1486"/>
      <c r="AG19" s="1486"/>
      <c r="AH19" s="1486"/>
    </row>
    <row r="20" spans="1:34" ht="35.1" customHeight="1">
      <c r="A20" s="431">
        <v>11</v>
      </c>
      <c r="B20" s="1474" t="s">
        <v>878</v>
      </c>
      <c r="C20" s="1475"/>
      <c r="D20" s="1475"/>
      <c r="E20" s="1475"/>
      <c r="F20" s="1475"/>
      <c r="G20" s="1475"/>
      <c r="H20" s="1475"/>
      <c r="I20" s="1475"/>
      <c r="J20" s="1475"/>
      <c r="K20" s="1475"/>
      <c r="L20" s="1475"/>
      <c r="M20" s="1475"/>
      <c r="N20" s="1475"/>
      <c r="O20" s="1475"/>
      <c r="P20" s="1475"/>
      <c r="Q20" s="1475"/>
      <c r="R20" s="1475"/>
      <c r="S20" s="1475"/>
      <c r="T20" s="1475"/>
      <c r="U20" s="1476"/>
      <c r="V20" s="1477" t="s">
        <v>65</v>
      </c>
      <c r="W20" s="1477"/>
      <c r="X20" s="1477" t="s">
        <v>871</v>
      </c>
      <c r="Y20" s="1477"/>
      <c r="Z20" s="432" t="s">
        <v>65</v>
      </c>
      <c r="AA20" s="432" t="s">
        <v>65</v>
      </c>
      <c r="AB20" s="1477" t="s">
        <v>65</v>
      </c>
      <c r="AC20" s="1477"/>
      <c r="AD20" s="1486"/>
      <c r="AE20" s="1486"/>
      <c r="AF20" s="1486"/>
      <c r="AG20" s="1486"/>
      <c r="AH20" s="1486"/>
    </row>
    <row r="21" spans="1:34" ht="35.1" customHeight="1">
      <c r="A21" s="431">
        <v>12</v>
      </c>
      <c r="B21" s="1474" t="s">
        <v>879</v>
      </c>
      <c r="C21" s="1475"/>
      <c r="D21" s="1475"/>
      <c r="E21" s="1475"/>
      <c r="F21" s="1475"/>
      <c r="G21" s="1475"/>
      <c r="H21" s="1475"/>
      <c r="I21" s="1475"/>
      <c r="J21" s="1475"/>
      <c r="K21" s="1475"/>
      <c r="L21" s="1475"/>
      <c r="M21" s="1475"/>
      <c r="N21" s="1475"/>
      <c r="O21" s="1475"/>
      <c r="P21" s="1475"/>
      <c r="Q21" s="1475"/>
      <c r="R21" s="1475"/>
      <c r="S21" s="1475"/>
      <c r="T21" s="1475"/>
      <c r="U21" s="1476"/>
      <c r="V21" s="1477" t="s">
        <v>65</v>
      </c>
      <c r="W21" s="1477"/>
      <c r="X21" s="1477" t="s">
        <v>65</v>
      </c>
      <c r="Y21" s="1477"/>
      <c r="Z21" s="432" t="s">
        <v>65</v>
      </c>
      <c r="AA21" s="432" t="s">
        <v>65</v>
      </c>
      <c r="AB21" s="1477" t="s">
        <v>65</v>
      </c>
      <c r="AC21" s="1477"/>
      <c r="AD21" s="1488"/>
      <c r="AE21" s="1489"/>
      <c r="AF21" s="1489"/>
      <c r="AG21" s="1489"/>
      <c r="AH21" s="1490"/>
    </row>
    <row r="22" spans="1:34" ht="35.1" customHeight="1">
      <c r="A22" s="431">
        <v>13</v>
      </c>
      <c r="B22" s="1474" t="s">
        <v>880</v>
      </c>
      <c r="C22" s="1475"/>
      <c r="D22" s="1475"/>
      <c r="E22" s="1475"/>
      <c r="F22" s="1475"/>
      <c r="G22" s="1475"/>
      <c r="H22" s="1475"/>
      <c r="I22" s="1475"/>
      <c r="J22" s="1475"/>
      <c r="K22" s="1475"/>
      <c r="L22" s="1475"/>
      <c r="M22" s="1475"/>
      <c r="N22" s="1475"/>
      <c r="O22" s="1475"/>
      <c r="P22" s="1475"/>
      <c r="Q22" s="1475"/>
      <c r="R22" s="1475"/>
      <c r="S22" s="1475"/>
      <c r="T22" s="1475"/>
      <c r="U22" s="1476"/>
      <c r="V22" s="1477" t="s">
        <v>65</v>
      </c>
      <c r="W22" s="1477"/>
      <c r="X22" s="1477" t="s">
        <v>871</v>
      </c>
      <c r="Y22" s="1477"/>
      <c r="Z22" s="432" t="s">
        <v>65</v>
      </c>
      <c r="AA22" s="432" t="s">
        <v>65</v>
      </c>
      <c r="AB22" s="1477" t="s">
        <v>65</v>
      </c>
      <c r="AC22" s="1477"/>
      <c r="AD22" s="1486"/>
      <c r="AE22" s="1486"/>
      <c r="AF22" s="1486"/>
      <c r="AG22" s="1486"/>
      <c r="AH22" s="1486"/>
    </row>
    <row r="23" spans="1:34" ht="35.1" customHeight="1">
      <c r="A23" s="431">
        <v>14</v>
      </c>
      <c r="B23" s="1474" t="s">
        <v>881</v>
      </c>
      <c r="C23" s="1475"/>
      <c r="D23" s="1475"/>
      <c r="E23" s="1475"/>
      <c r="F23" s="1475"/>
      <c r="G23" s="1475"/>
      <c r="H23" s="1475"/>
      <c r="I23" s="1475"/>
      <c r="J23" s="1475"/>
      <c r="K23" s="1475"/>
      <c r="L23" s="1475"/>
      <c r="M23" s="1475"/>
      <c r="N23" s="1475"/>
      <c r="O23" s="1475"/>
      <c r="P23" s="1475"/>
      <c r="Q23" s="1475"/>
      <c r="R23" s="1475"/>
      <c r="S23" s="1475"/>
      <c r="T23" s="1475"/>
      <c r="U23" s="1476"/>
      <c r="V23" s="1477" t="s">
        <v>65</v>
      </c>
      <c r="W23" s="1477"/>
      <c r="X23" s="1477" t="s">
        <v>65</v>
      </c>
      <c r="Y23" s="1477"/>
      <c r="Z23" s="432" t="s">
        <v>65</v>
      </c>
      <c r="AA23" s="432" t="s">
        <v>65</v>
      </c>
      <c r="AB23" s="1477" t="s">
        <v>65</v>
      </c>
      <c r="AC23" s="1477"/>
      <c r="AD23" s="1487"/>
      <c r="AE23" s="1487"/>
      <c r="AF23" s="1487"/>
      <c r="AG23" s="1487"/>
      <c r="AH23" s="1487"/>
    </row>
    <row r="24" spans="1:34" ht="35.1" customHeight="1">
      <c r="A24" s="431">
        <v>15</v>
      </c>
      <c r="B24" s="1474" t="s">
        <v>882</v>
      </c>
      <c r="C24" s="1475"/>
      <c r="D24" s="1475"/>
      <c r="E24" s="1475"/>
      <c r="F24" s="1475"/>
      <c r="G24" s="1475"/>
      <c r="H24" s="1475"/>
      <c r="I24" s="1475"/>
      <c r="J24" s="1475"/>
      <c r="K24" s="1475"/>
      <c r="L24" s="1475"/>
      <c r="M24" s="1475"/>
      <c r="N24" s="1475"/>
      <c r="O24" s="1475"/>
      <c r="P24" s="1475"/>
      <c r="Q24" s="1475"/>
      <c r="R24" s="1475"/>
      <c r="S24" s="1475"/>
      <c r="T24" s="1475"/>
      <c r="U24" s="1476"/>
      <c r="V24" s="1477" t="s">
        <v>65</v>
      </c>
      <c r="W24" s="1477"/>
      <c r="X24" s="1477" t="s">
        <v>65</v>
      </c>
      <c r="Y24" s="1477"/>
      <c r="Z24" s="432" t="s">
        <v>65</v>
      </c>
      <c r="AA24" s="432" t="s">
        <v>65</v>
      </c>
      <c r="AB24" s="1477" t="s">
        <v>65</v>
      </c>
      <c r="AC24" s="1477"/>
      <c r="AD24" s="1488"/>
      <c r="AE24" s="1489"/>
      <c r="AF24" s="1489"/>
      <c r="AG24" s="1489"/>
      <c r="AH24" s="1490"/>
    </row>
    <row r="25" spans="1:34" ht="50.1" customHeight="1">
      <c r="A25" s="431">
        <v>16</v>
      </c>
      <c r="B25" s="1474" t="s">
        <v>883</v>
      </c>
      <c r="C25" s="1475"/>
      <c r="D25" s="1475"/>
      <c r="E25" s="1475"/>
      <c r="F25" s="1475"/>
      <c r="G25" s="1475"/>
      <c r="H25" s="1475"/>
      <c r="I25" s="1475"/>
      <c r="J25" s="1475"/>
      <c r="K25" s="1475"/>
      <c r="L25" s="1475"/>
      <c r="M25" s="1475"/>
      <c r="N25" s="1475"/>
      <c r="O25" s="1475"/>
      <c r="P25" s="1475"/>
      <c r="Q25" s="1475"/>
      <c r="R25" s="1475"/>
      <c r="S25" s="1475"/>
      <c r="T25" s="1475"/>
      <c r="U25" s="1476"/>
      <c r="V25" s="1477" t="s">
        <v>65</v>
      </c>
      <c r="W25" s="1477"/>
      <c r="X25" s="1477" t="s">
        <v>65</v>
      </c>
      <c r="Y25" s="1477"/>
      <c r="Z25" s="432" t="s">
        <v>65</v>
      </c>
      <c r="AA25" s="432" t="s">
        <v>65</v>
      </c>
      <c r="AB25" s="1477" t="s">
        <v>65</v>
      </c>
      <c r="AC25" s="1477"/>
      <c r="AD25" s="1491"/>
      <c r="AE25" s="1492"/>
      <c r="AF25" s="1492"/>
      <c r="AG25" s="1492"/>
      <c r="AH25" s="1493"/>
    </row>
    <row r="26" spans="1:34" ht="35.1" customHeight="1">
      <c r="A26" s="431">
        <v>17</v>
      </c>
      <c r="B26" s="1474" t="s">
        <v>884</v>
      </c>
      <c r="C26" s="1475"/>
      <c r="D26" s="1475"/>
      <c r="E26" s="1475"/>
      <c r="F26" s="1475"/>
      <c r="G26" s="1475"/>
      <c r="H26" s="1475"/>
      <c r="I26" s="1475"/>
      <c r="J26" s="1475"/>
      <c r="K26" s="1475"/>
      <c r="L26" s="1475"/>
      <c r="M26" s="1475"/>
      <c r="N26" s="1475"/>
      <c r="O26" s="1475"/>
      <c r="P26" s="1475"/>
      <c r="Q26" s="1475"/>
      <c r="R26" s="1475"/>
      <c r="S26" s="1475"/>
      <c r="T26" s="1475"/>
      <c r="U26" s="1476"/>
      <c r="V26" s="1477" t="s">
        <v>65</v>
      </c>
      <c r="W26" s="1477"/>
      <c r="X26" s="1477" t="s">
        <v>65</v>
      </c>
      <c r="Y26" s="1477"/>
      <c r="Z26" s="432" t="s">
        <v>65</v>
      </c>
      <c r="AA26" s="432" t="s">
        <v>65</v>
      </c>
      <c r="AB26" s="1477" t="s">
        <v>65</v>
      </c>
      <c r="AC26" s="1477"/>
      <c r="AD26" s="1478"/>
      <c r="AE26" s="1479"/>
      <c r="AF26" s="1479"/>
      <c r="AG26" s="1479"/>
      <c r="AH26" s="1480"/>
    </row>
    <row r="27" spans="1:34" ht="35.1" customHeight="1">
      <c r="A27" s="431">
        <v>18</v>
      </c>
      <c r="B27" s="1474" t="s">
        <v>885</v>
      </c>
      <c r="C27" s="1475"/>
      <c r="D27" s="1475"/>
      <c r="E27" s="1475"/>
      <c r="F27" s="1475"/>
      <c r="G27" s="1475"/>
      <c r="H27" s="1475"/>
      <c r="I27" s="1475"/>
      <c r="J27" s="1475"/>
      <c r="K27" s="1475"/>
      <c r="L27" s="1475"/>
      <c r="M27" s="1475"/>
      <c r="N27" s="1475"/>
      <c r="O27" s="1475"/>
      <c r="P27" s="1475"/>
      <c r="Q27" s="1475"/>
      <c r="R27" s="1475"/>
      <c r="S27" s="1475"/>
      <c r="T27" s="1475"/>
      <c r="U27" s="1476"/>
      <c r="V27" s="1477" t="s">
        <v>65</v>
      </c>
      <c r="W27" s="1477"/>
      <c r="X27" s="1477" t="s">
        <v>65</v>
      </c>
      <c r="Y27" s="1477"/>
      <c r="Z27" s="432" t="s">
        <v>65</v>
      </c>
      <c r="AA27" s="432" t="s">
        <v>65</v>
      </c>
      <c r="AB27" s="1477" t="s">
        <v>65</v>
      </c>
      <c r="AC27" s="1477"/>
      <c r="AD27" s="1486"/>
      <c r="AE27" s="1486"/>
      <c r="AF27" s="1486"/>
      <c r="AG27" s="1486"/>
      <c r="AH27" s="1486"/>
    </row>
    <row r="28" spans="1:34" ht="35.1" customHeight="1">
      <c r="A28" s="431">
        <v>19</v>
      </c>
      <c r="B28" s="1474" t="s">
        <v>886</v>
      </c>
      <c r="C28" s="1475"/>
      <c r="D28" s="1475"/>
      <c r="E28" s="1475"/>
      <c r="F28" s="1475"/>
      <c r="G28" s="1475"/>
      <c r="H28" s="1475"/>
      <c r="I28" s="1475"/>
      <c r="J28" s="1475"/>
      <c r="K28" s="1475"/>
      <c r="L28" s="1475"/>
      <c r="M28" s="1475"/>
      <c r="N28" s="1475"/>
      <c r="O28" s="1475"/>
      <c r="P28" s="1475"/>
      <c r="Q28" s="1475"/>
      <c r="R28" s="1475"/>
      <c r="S28" s="1475"/>
      <c r="T28" s="1475"/>
      <c r="U28" s="1476"/>
      <c r="V28" s="1477" t="s">
        <v>65</v>
      </c>
      <c r="W28" s="1477"/>
      <c r="X28" s="1477" t="s">
        <v>65</v>
      </c>
      <c r="Y28" s="1477"/>
      <c r="Z28" s="432" t="s">
        <v>65</v>
      </c>
      <c r="AA28" s="432" t="s">
        <v>65</v>
      </c>
      <c r="AB28" s="1477" t="s">
        <v>65</v>
      </c>
      <c r="AC28" s="1477"/>
      <c r="AD28" s="1486"/>
      <c r="AE28" s="1486"/>
      <c r="AF28" s="1486"/>
      <c r="AG28" s="1486"/>
      <c r="AH28" s="1486"/>
    </row>
    <row r="29" spans="1:34" ht="43.5" customHeight="1">
      <c r="A29" s="431">
        <v>20</v>
      </c>
      <c r="B29" s="1474" t="s">
        <v>887</v>
      </c>
      <c r="C29" s="1475"/>
      <c r="D29" s="1475"/>
      <c r="E29" s="1475"/>
      <c r="F29" s="1475"/>
      <c r="G29" s="1475"/>
      <c r="H29" s="1475"/>
      <c r="I29" s="1475"/>
      <c r="J29" s="1475"/>
      <c r="K29" s="1475"/>
      <c r="L29" s="1475"/>
      <c r="M29" s="1475"/>
      <c r="N29" s="1475"/>
      <c r="O29" s="1475"/>
      <c r="P29" s="1475"/>
      <c r="Q29" s="1475"/>
      <c r="R29" s="1475"/>
      <c r="S29" s="1475"/>
      <c r="T29" s="1475"/>
      <c r="U29" s="1476"/>
      <c r="V29" s="1477" t="s">
        <v>65</v>
      </c>
      <c r="W29" s="1477"/>
      <c r="X29" s="1477" t="s">
        <v>871</v>
      </c>
      <c r="Y29" s="1477"/>
      <c r="Z29" s="432" t="s">
        <v>65</v>
      </c>
      <c r="AA29" s="432" t="s">
        <v>65</v>
      </c>
      <c r="AB29" s="1477" t="s">
        <v>65</v>
      </c>
      <c r="AC29" s="1477"/>
      <c r="AD29" s="1478"/>
      <c r="AE29" s="1479"/>
      <c r="AF29" s="1479"/>
      <c r="AG29" s="1479"/>
      <c r="AH29" s="1480"/>
    </row>
    <row r="30" spans="1:34" ht="43.5" customHeight="1">
      <c r="A30" s="431">
        <v>21</v>
      </c>
      <c r="B30" s="1474" t="s">
        <v>1078</v>
      </c>
      <c r="C30" s="1475"/>
      <c r="D30" s="1475"/>
      <c r="E30" s="1475"/>
      <c r="F30" s="1475"/>
      <c r="G30" s="1475"/>
      <c r="H30" s="1475"/>
      <c r="I30" s="1475"/>
      <c r="J30" s="1475"/>
      <c r="K30" s="1475"/>
      <c r="L30" s="1475"/>
      <c r="M30" s="1475"/>
      <c r="N30" s="1475"/>
      <c r="O30" s="1475"/>
      <c r="P30" s="1475"/>
      <c r="Q30" s="1475"/>
      <c r="R30" s="1475"/>
      <c r="S30" s="1475"/>
      <c r="T30" s="1475"/>
      <c r="U30" s="1476"/>
      <c r="V30" s="1477" t="s">
        <v>65</v>
      </c>
      <c r="W30" s="1477"/>
      <c r="X30" s="1477" t="s">
        <v>65</v>
      </c>
      <c r="Y30" s="1477"/>
      <c r="Z30" s="432" t="s">
        <v>65</v>
      </c>
      <c r="AA30" s="432" t="s">
        <v>65</v>
      </c>
      <c r="AB30" s="1477" t="s">
        <v>65</v>
      </c>
      <c r="AC30" s="1477"/>
      <c r="AD30" s="1478"/>
      <c r="AE30" s="1479"/>
      <c r="AF30" s="1479"/>
      <c r="AG30" s="1479"/>
      <c r="AH30" s="1480"/>
    </row>
    <row r="31" spans="1:34" ht="67.150000000000006" customHeight="1">
      <c r="A31" s="431">
        <v>22</v>
      </c>
      <c r="B31" s="1474" t="s">
        <v>1082</v>
      </c>
      <c r="C31" s="1475"/>
      <c r="D31" s="1475"/>
      <c r="E31" s="1475"/>
      <c r="F31" s="1475"/>
      <c r="G31" s="1475"/>
      <c r="H31" s="1475"/>
      <c r="I31" s="1475"/>
      <c r="J31" s="1475"/>
      <c r="K31" s="1475"/>
      <c r="L31" s="1475"/>
      <c r="M31" s="1475"/>
      <c r="N31" s="1475"/>
      <c r="O31" s="1475"/>
      <c r="P31" s="1475"/>
      <c r="Q31" s="1475"/>
      <c r="R31" s="1475"/>
      <c r="S31" s="1475"/>
      <c r="T31" s="1475"/>
      <c r="U31" s="1476"/>
      <c r="V31" s="1477" t="s">
        <v>65</v>
      </c>
      <c r="W31" s="1477"/>
      <c r="X31" s="1477" t="s">
        <v>65</v>
      </c>
      <c r="Y31" s="1477"/>
      <c r="Z31" s="432" t="s">
        <v>65</v>
      </c>
      <c r="AA31" s="432" t="s">
        <v>65</v>
      </c>
      <c r="AB31" s="1477" t="s">
        <v>65</v>
      </c>
      <c r="AC31" s="1477"/>
      <c r="AD31" s="1478"/>
      <c r="AE31" s="1479"/>
      <c r="AF31" s="1479"/>
      <c r="AG31" s="1479"/>
      <c r="AH31" s="1480"/>
    </row>
    <row r="32" spans="1:34" ht="55.9" customHeight="1">
      <c r="A32" s="431">
        <v>23</v>
      </c>
      <c r="B32" s="1474" t="s">
        <v>1079</v>
      </c>
      <c r="C32" s="1475"/>
      <c r="D32" s="1475"/>
      <c r="E32" s="1475"/>
      <c r="F32" s="1475"/>
      <c r="G32" s="1475"/>
      <c r="H32" s="1475"/>
      <c r="I32" s="1475"/>
      <c r="J32" s="1475"/>
      <c r="K32" s="1475"/>
      <c r="L32" s="1475"/>
      <c r="M32" s="1475"/>
      <c r="N32" s="1475"/>
      <c r="O32" s="1475"/>
      <c r="P32" s="1475"/>
      <c r="Q32" s="1475"/>
      <c r="R32" s="1475"/>
      <c r="S32" s="1475"/>
      <c r="T32" s="1475"/>
      <c r="U32" s="1476"/>
      <c r="V32" s="1477" t="s">
        <v>65</v>
      </c>
      <c r="W32" s="1477"/>
      <c r="X32" s="1477" t="s">
        <v>65</v>
      </c>
      <c r="Y32" s="1477"/>
      <c r="Z32" s="432" t="s">
        <v>65</v>
      </c>
      <c r="AA32" s="432" t="s">
        <v>65</v>
      </c>
      <c r="AB32" s="1477" t="s">
        <v>65</v>
      </c>
      <c r="AC32" s="1477"/>
      <c r="AD32" s="1478"/>
      <c r="AE32" s="1479"/>
      <c r="AF32" s="1479"/>
      <c r="AG32" s="1479"/>
      <c r="AH32" s="1480"/>
    </row>
    <row r="33" spans="1:34" ht="55.9" customHeight="1">
      <c r="A33" s="431">
        <v>24</v>
      </c>
      <c r="B33" s="1474" t="s">
        <v>1080</v>
      </c>
      <c r="C33" s="1475"/>
      <c r="D33" s="1475"/>
      <c r="E33" s="1475"/>
      <c r="F33" s="1475"/>
      <c r="G33" s="1475"/>
      <c r="H33" s="1475"/>
      <c r="I33" s="1475"/>
      <c r="J33" s="1475"/>
      <c r="K33" s="1475"/>
      <c r="L33" s="1475"/>
      <c r="M33" s="1475"/>
      <c r="N33" s="1475"/>
      <c r="O33" s="1475"/>
      <c r="P33" s="1475"/>
      <c r="Q33" s="1475"/>
      <c r="R33" s="1475"/>
      <c r="S33" s="1475"/>
      <c r="T33" s="1475"/>
      <c r="U33" s="1476"/>
      <c r="V33" s="1477" t="s">
        <v>65</v>
      </c>
      <c r="W33" s="1477"/>
      <c r="X33" s="1477" t="s">
        <v>65</v>
      </c>
      <c r="Y33" s="1477"/>
      <c r="Z33" s="432" t="s">
        <v>65</v>
      </c>
      <c r="AA33" s="432" t="s">
        <v>65</v>
      </c>
      <c r="AB33" s="1477" t="s">
        <v>65</v>
      </c>
      <c r="AC33" s="1477"/>
      <c r="AD33" s="1478"/>
      <c r="AE33" s="1479"/>
      <c r="AF33" s="1479"/>
      <c r="AG33" s="1479"/>
      <c r="AH33" s="1480"/>
    </row>
    <row r="34" spans="1:34" ht="35.1" customHeight="1">
      <c r="A34" s="431"/>
      <c r="B34" s="1474"/>
      <c r="C34" s="1475"/>
      <c r="D34" s="1475"/>
      <c r="E34" s="1475"/>
      <c r="F34" s="1475"/>
      <c r="G34" s="1475"/>
      <c r="H34" s="1475"/>
      <c r="I34" s="1475"/>
      <c r="J34" s="1475"/>
      <c r="K34" s="1475"/>
      <c r="L34" s="1475"/>
      <c r="M34" s="1475"/>
      <c r="N34" s="1475"/>
      <c r="O34" s="1475"/>
      <c r="P34" s="1475"/>
      <c r="Q34" s="1475"/>
      <c r="R34" s="1475"/>
      <c r="S34" s="1475"/>
      <c r="T34" s="1475"/>
      <c r="U34" s="1476"/>
      <c r="V34" s="1477" t="s">
        <v>65</v>
      </c>
      <c r="W34" s="1477"/>
      <c r="X34" s="1477" t="s">
        <v>65</v>
      </c>
      <c r="Y34" s="1477"/>
      <c r="Z34" s="432" t="s">
        <v>65</v>
      </c>
      <c r="AA34" s="432" t="s">
        <v>65</v>
      </c>
      <c r="AB34" s="1477" t="s">
        <v>65</v>
      </c>
      <c r="AC34" s="1477"/>
      <c r="AD34" s="1478"/>
      <c r="AE34" s="1479"/>
      <c r="AF34" s="1479"/>
      <c r="AG34" s="1479"/>
      <c r="AH34" s="1480"/>
    </row>
    <row r="35" spans="1:34" ht="30" customHeight="1">
      <c r="A35" s="433"/>
      <c r="B35" s="434"/>
      <c r="C35" s="434"/>
      <c r="D35" s="434"/>
      <c r="E35" s="434"/>
      <c r="F35" s="434"/>
      <c r="G35" s="434"/>
      <c r="H35" s="434"/>
      <c r="I35" s="434"/>
      <c r="J35" s="434"/>
      <c r="K35" s="435"/>
      <c r="L35" s="435"/>
      <c r="M35" s="435"/>
      <c r="N35" s="435"/>
      <c r="O35" s="435"/>
      <c r="P35" s="435"/>
      <c r="Q35" s="435"/>
      <c r="R35" s="435"/>
      <c r="S35" s="435"/>
      <c r="T35" s="435"/>
      <c r="U35" s="435"/>
      <c r="V35" s="435"/>
      <c r="W35" s="435"/>
      <c r="X35" s="435"/>
      <c r="Y35" s="435"/>
      <c r="Z35" s="436" t="s">
        <v>888</v>
      </c>
      <c r="AA35" s="1471"/>
      <c r="AB35" s="1471"/>
      <c r="AC35" s="1471"/>
      <c r="AD35" s="1471"/>
      <c r="AE35" s="1471"/>
      <c r="AF35" s="1471"/>
      <c r="AG35" s="1471"/>
      <c r="AH35" s="1471"/>
    </row>
    <row r="36" spans="1:34" ht="6" customHeight="1">
      <c r="A36" s="437"/>
      <c r="B36" s="1472"/>
      <c r="C36" s="1472"/>
      <c r="D36" s="1472"/>
      <c r="E36" s="1472"/>
      <c r="F36" s="1472"/>
      <c r="G36" s="1472"/>
      <c r="H36" s="1472"/>
      <c r="I36" s="1472"/>
      <c r="J36" s="1472"/>
      <c r="K36" s="1472"/>
      <c r="L36" s="1472"/>
      <c r="M36" s="1472"/>
      <c r="N36" s="1472"/>
      <c r="O36" s="1472"/>
      <c r="P36" s="1472"/>
      <c r="Q36" s="1472"/>
      <c r="R36" s="1472"/>
      <c r="S36" s="1472"/>
      <c r="T36" s="1472"/>
      <c r="U36" s="1472"/>
      <c r="V36" s="1472"/>
      <c r="W36" s="1472"/>
      <c r="X36" s="1472"/>
      <c r="Y36" s="1472"/>
      <c r="Z36" s="1473"/>
      <c r="AA36" s="1473"/>
      <c r="AB36" s="1473"/>
      <c r="AC36" s="1473"/>
      <c r="AD36" s="1472"/>
      <c r="AE36" s="1472"/>
      <c r="AF36" s="1472"/>
      <c r="AG36" s="1472"/>
      <c r="AH36" s="1472"/>
    </row>
    <row r="37" spans="1:34" ht="5.0999999999999996" customHeight="1">
      <c r="A37" s="1481"/>
      <c r="B37" s="1481"/>
      <c r="C37" s="1482"/>
      <c r="D37" s="1482"/>
      <c r="E37" s="1482"/>
      <c r="F37" s="1482"/>
      <c r="G37" s="1482"/>
      <c r="H37" s="1482"/>
      <c r="I37" s="1482"/>
      <c r="J37" s="1482"/>
      <c r="K37" s="1482"/>
      <c r="L37" s="1482"/>
      <c r="M37" s="1482"/>
      <c r="N37" s="1482"/>
      <c r="O37" s="1482"/>
      <c r="P37" s="1482"/>
      <c r="Q37" s="1482"/>
      <c r="R37" s="1482"/>
      <c r="S37" s="1482"/>
      <c r="T37" s="1482"/>
      <c r="U37" s="1482"/>
      <c r="V37" s="1482"/>
      <c r="W37" s="1482"/>
      <c r="X37" s="1482"/>
      <c r="Y37" s="1482"/>
      <c r="Z37" s="1482"/>
      <c r="AA37" s="1482"/>
      <c r="AB37" s="1482"/>
      <c r="AC37" s="1482"/>
      <c r="AD37" s="1482"/>
      <c r="AE37" s="1482"/>
      <c r="AF37" s="1482"/>
      <c r="AG37" s="1482"/>
      <c r="AH37" s="1482"/>
    </row>
    <row r="38" spans="1:34" ht="21.75" customHeight="1">
      <c r="A38" s="1483" t="s">
        <v>889</v>
      </c>
      <c r="B38" s="1483"/>
      <c r="C38" s="1483"/>
      <c r="D38" s="1483"/>
      <c r="E38" s="1484" t="s">
        <v>669</v>
      </c>
      <c r="F38" s="1484"/>
      <c r="G38" s="1484"/>
      <c r="H38" s="1484"/>
      <c r="I38" s="438"/>
      <c r="J38" s="1483" t="s">
        <v>890</v>
      </c>
      <c r="K38" s="1483"/>
      <c r="L38" s="1483"/>
      <c r="M38" s="1483"/>
      <c r="N38" s="1485"/>
      <c r="O38" s="1485"/>
      <c r="P38" s="1485"/>
      <c r="Q38" s="438"/>
      <c r="R38" s="1483" t="s">
        <v>891</v>
      </c>
      <c r="S38" s="1483"/>
      <c r="T38" s="1483"/>
      <c r="U38" s="1483"/>
      <c r="V38" s="1484" t="s">
        <v>669</v>
      </c>
      <c r="W38" s="1484"/>
      <c r="X38" s="1484"/>
      <c r="Y38" s="1484"/>
      <c r="Z38" s="438"/>
      <c r="AA38" s="1483" t="s">
        <v>892</v>
      </c>
      <c r="AB38" s="1483"/>
      <c r="AC38" s="1483"/>
      <c r="AD38" s="1483"/>
      <c r="AE38" s="1485"/>
      <c r="AF38" s="1485"/>
      <c r="AG38" s="1485"/>
      <c r="AH38" s="1485"/>
    </row>
  </sheetData>
  <sheetProtection algorithmName="SHA-512" hashValue="hH7I70lmskOsrds6G+9VjyfNXst60ofwcm84F8ZZI9WYUZIb+KeVEDhWpMxhaCqPxh1e5eVpK28VivZqoU86dg==" saltValue="6Q9dPFBwQmdRkK9ahxR2iw==" spinCount="100000" sheet="1" formatCells="0" selectLockedCells="1"/>
  <mergeCells count="169">
    <mergeCell ref="B26:U26"/>
    <mergeCell ref="V26:W26"/>
    <mergeCell ref="X26:Y26"/>
    <mergeCell ref="AC4:AH4"/>
    <mergeCell ref="A4:E4"/>
    <mergeCell ref="F4:V4"/>
    <mergeCell ref="A1:AH1"/>
    <mergeCell ref="A3:C3"/>
    <mergeCell ref="D3:E3"/>
    <mergeCell ref="G3:H3"/>
    <mergeCell ref="Z3:AB3"/>
    <mergeCell ref="AC3:AH3"/>
    <mergeCell ref="Z7:AH7"/>
    <mergeCell ref="R7:U7"/>
    <mergeCell ref="V6:Y6"/>
    <mergeCell ref="Z6:AH6"/>
    <mergeCell ref="R6:U6"/>
    <mergeCell ref="O6:Q6"/>
    <mergeCell ref="B9:U9"/>
    <mergeCell ref="V9:W9"/>
    <mergeCell ref="X9:Y9"/>
    <mergeCell ref="AB9:AC9"/>
    <mergeCell ref="AD9:AH9"/>
    <mergeCell ref="L6:N6"/>
    <mergeCell ref="L7:N7"/>
    <mergeCell ref="J6:K6"/>
    <mergeCell ref="J7:K7"/>
    <mergeCell ref="A6:I6"/>
    <mergeCell ref="A7:I7"/>
    <mergeCell ref="V7:Y7"/>
    <mergeCell ref="AB10:AC10"/>
    <mergeCell ref="AD10:AH10"/>
    <mergeCell ref="B11:U11"/>
    <mergeCell ref="V11:W11"/>
    <mergeCell ref="X11:Y11"/>
    <mergeCell ref="AB11:AC11"/>
    <mergeCell ref="AD11:AH11"/>
    <mergeCell ref="O7:Q7"/>
    <mergeCell ref="B12:U12"/>
    <mergeCell ref="V12:W12"/>
    <mergeCell ref="X12:Y12"/>
    <mergeCell ref="AB12:AC12"/>
    <mergeCell ref="AD12:AH12"/>
    <mergeCell ref="B10:U10"/>
    <mergeCell ref="V10:W10"/>
    <mergeCell ref="X10:Y10"/>
    <mergeCell ref="AB13:AC13"/>
    <mergeCell ref="AD13:AH13"/>
    <mergeCell ref="B13:U13"/>
    <mergeCell ref="V13:W13"/>
    <mergeCell ref="X13:Y13"/>
    <mergeCell ref="B14:U14"/>
    <mergeCell ref="V14:W14"/>
    <mergeCell ref="X14:Y14"/>
    <mergeCell ref="AB14:AC14"/>
    <mergeCell ref="AD14:AH14"/>
    <mergeCell ref="B15:U15"/>
    <mergeCell ref="V15:W15"/>
    <mergeCell ref="X15:Y15"/>
    <mergeCell ref="AB15:AC15"/>
    <mergeCell ref="AD15:AH15"/>
    <mergeCell ref="AB16:AC16"/>
    <mergeCell ref="AD16:AH16"/>
    <mergeCell ref="B18:U18"/>
    <mergeCell ref="V18:W18"/>
    <mergeCell ref="X18:Y18"/>
    <mergeCell ref="AB18:AC18"/>
    <mergeCell ref="AD18:AH18"/>
    <mergeCell ref="B19:U19"/>
    <mergeCell ref="V19:W19"/>
    <mergeCell ref="X19:Y19"/>
    <mergeCell ref="AB19:AC19"/>
    <mergeCell ref="AD19:AH19"/>
    <mergeCell ref="B16:U16"/>
    <mergeCell ref="V16:W16"/>
    <mergeCell ref="X16:Y16"/>
    <mergeCell ref="B17:U17"/>
    <mergeCell ref="V17:W17"/>
    <mergeCell ref="X17:Y17"/>
    <mergeCell ref="AB17:AC17"/>
    <mergeCell ref="AD17:AH17"/>
    <mergeCell ref="AB20:AC20"/>
    <mergeCell ref="AD20:AH20"/>
    <mergeCell ref="B21:U21"/>
    <mergeCell ref="V21:W21"/>
    <mergeCell ref="X21:Y21"/>
    <mergeCell ref="AB21:AC21"/>
    <mergeCell ref="AD21:AH21"/>
    <mergeCell ref="B22:U22"/>
    <mergeCell ref="V22:W22"/>
    <mergeCell ref="X22:Y22"/>
    <mergeCell ref="AB22:AC22"/>
    <mergeCell ref="AD22:AH22"/>
    <mergeCell ref="B20:U20"/>
    <mergeCell ref="V20:W20"/>
    <mergeCell ref="X20:Y20"/>
    <mergeCell ref="AB23:AC23"/>
    <mergeCell ref="AD23:AH23"/>
    <mergeCell ref="B24:U24"/>
    <mergeCell ref="V24:W24"/>
    <mergeCell ref="X24:Y24"/>
    <mergeCell ref="AB24:AC24"/>
    <mergeCell ref="AD24:AH24"/>
    <mergeCell ref="B25:U25"/>
    <mergeCell ref="V25:W25"/>
    <mergeCell ref="X25:Y25"/>
    <mergeCell ref="AB25:AC25"/>
    <mergeCell ref="AD25:AH25"/>
    <mergeCell ref="B23:U23"/>
    <mergeCell ref="V23:W23"/>
    <mergeCell ref="X23:Y23"/>
    <mergeCell ref="AB26:AC26"/>
    <mergeCell ref="AD26:AH26"/>
    <mergeCell ref="AD29:AH29"/>
    <mergeCell ref="B34:U34"/>
    <mergeCell ref="V34:W34"/>
    <mergeCell ref="X34:Y34"/>
    <mergeCell ref="AB34:AC34"/>
    <mergeCell ref="AD34:AH34"/>
    <mergeCell ref="B27:U27"/>
    <mergeCell ref="V27:W27"/>
    <mergeCell ref="X27:Y27"/>
    <mergeCell ref="AB27:AC27"/>
    <mergeCell ref="AD27:AH27"/>
    <mergeCell ref="B28:U28"/>
    <mergeCell ref="V28:W28"/>
    <mergeCell ref="X28:Y28"/>
    <mergeCell ref="AB28:AC28"/>
    <mergeCell ref="AD28:AH28"/>
    <mergeCell ref="B32:U32"/>
    <mergeCell ref="V32:W32"/>
    <mergeCell ref="X32:Y32"/>
    <mergeCell ref="B33:U33"/>
    <mergeCell ref="V33:W33"/>
    <mergeCell ref="X33:Y33"/>
    <mergeCell ref="A37:B37"/>
    <mergeCell ref="C37:AH37"/>
    <mergeCell ref="A38:D38"/>
    <mergeCell ref="E38:H38"/>
    <mergeCell ref="J38:M38"/>
    <mergeCell ref="N38:P38"/>
    <mergeCell ref="R38:U38"/>
    <mergeCell ref="V38:Y38"/>
    <mergeCell ref="AA38:AD38"/>
    <mergeCell ref="AE38:AH38"/>
    <mergeCell ref="AA35:AH35"/>
    <mergeCell ref="B36:J36"/>
    <mergeCell ref="K36:Y36"/>
    <mergeCell ref="Z36:AA36"/>
    <mergeCell ref="AB36:AC36"/>
    <mergeCell ref="AD36:AH36"/>
    <mergeCell ref="B29:U29"/>
    <mergeCell ref="V29:W29"/>
    <mergeCell ref="X29:Y29"/>
    <mergeCell ref="AB29:AC29"/>
    <mergeCell ref="AB33:AC33"/>
    <mergeCell ref="AD33:AH33"/>
    <mergeCell ref="AB32:AC32"/>
    <mergeCell ref="AD32:AH32"/>
    <mergeCell ref="B30:U30"/>
    <mergeCell ref="V30:W30"/>
    <mergeCell ref="X30:Y30"/>
    <mergeCell ref="AB30:AC30"/>
    <mergeCell ref="AD30:AH30"/>
    <mergeCell ref="B31:U31"/>
    <mergeCell ref="V31:W31"/>
    <mergeCell ref="X31:Y31"/>
    <mergeCell ref="AB31:AC31"/>
    <mergeCell ref="AD31:AH31"/>
  </mergeCells>
  <phoneticPr fontId="34"/>
  <dataValidations count="1">
    <dataValidation type="list" allowBlank="1" showInputMessage="1" showErrorMessage="1" sqref="V10:AC34" xr:uid="{D4452FA2-F93E-49FD-84DC-763D184393BB}">
      <formula1>"□,■,×"</formula1>
    </dataValidation>
  </dataValidations>
  <printOptions horizontalCentered="1" verticalCentered="1"/>
  <pageMargins left="0.19685039370078741" right="0.19685039370078741" top="0.19685039370078741" bottom="0.19685039370078741" header="3.937007874015748E-2" footer="3.937007874015748E-2"/>
  <pageSetup paperSize="9" scale="66"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71E0D-476E-47A4-ADDB-03BBCC049A84}">
  <sheetPr codeName="Sheet7">
    <pageSetUpPr fitToPage="1"/>
  </sheetPr>
  <dimension ref="A1:BZ109"/>
  <sheetViews>
    <sheetView showGridLines="0" zoomScaleNormal="100" zoomScaleSheetLayoutView="90" workbookViewId="0">
      <selection activeCell="X26" sqref="X26:AP27"/>
    </sheetView>
  </sheetViews>
  <sheetFormatPr defaultColWidth="9" defaultRowHeight="12"/>
  <cols>
    <col min="1" max="43" width="3.125" style="220" customWidth="1"/>
    <col min="44" max="56" width="2.625" style="220" customWidth="1"/>
    <col min="57" max="16384" width="9" style="220"/>
  </cols>
  <sheetData>
    <row r="1" spans="1:43" ht="15" customHeight="1">
      <c r="A1" s="219" t="s">
        <v>245</v>
      </c>
      <c r="B1" s="219"/>
      <c r="N1" s="221"/>
      <c r="O1" s="1626" t="str">
        <f>IF(AND(ISNUMBER(Application!R39),Application!R39&gt;=1),"不交付歴有","")</f>
        <v/>
      </c>
      <c r="P1" s="1626"/>
      <c r="Q1" s="1626"/>
      <c r="R1" s="1626"/>
      <c r="S1" s="1626"/>
      <c r="T1" s="1626"/>
      <c r="V1" s="596" t="str">
        <f>IF(Application!A7="","",Application!A7)</f>
        <v>東京日英学院</v>
      </c>
      <c r="W1" s="597"/>
      <c r="X1" s="597"/>
      <c r="Y1" s="597"/>
      <c r="Z1" s="597"/>
      <c r="AA1" s="597"/>
      <c r="AB1" s="597"/>
      <c r="AC1" s="597"/>
      <c r="AD1" s="597"/>
      <c r="AE1" s="222"/>
      <c r="AK1" s="223"/>
      <c r="AL1" s="223"/>
      <c r="AM1" s="223"/>
      <c r="AN1" s="223"/>
      <c r="AO1" s="223"/>
      <c r="AP1" s="223"/>
      <c r="AQ1" s="223"/>
    </row>
    <row r="2" spans="1:43" ht="13.5" customHeight="1">
      <c r="B2" s="222" t="s">
        <v>246</v>
      </c>
      <c r="M2" s="224"/>
      <c r="N2" s="225"/>
      <c r="O2" s="1626"/>
      <c r="P2" s="1626"/>
      <c r="Q2" s="1626"/>
      <c r="R2" s="1626"/>
      <c r="S2" s="1626"/>
      <c r="T2" s="1626"/>
      <c r="V2" s="1628" t="s">
        <v>247</v>
      </c>
      <c r="W2" s="1628"/>
      <c r="X2" s="1628"/>
      <c r="Y2" s="1629"/>
      <c r="Z2" s="1629"/>
      <c r="AA2" s="1629"/>
      <c r="AB2" s="1629"/>
      <c r="AC2" s="1629"/>
      <c r="AD2" s="1629"/>
      <c r="AE2" s="222"/>
      <c r="AF2" s="222" t="s">
        <v>248</v>
      </c>
      <c r="AG2" s="226"/>
      <c r="AH2" s="226"/>
      <c r="AI2" s="226"/>
      <c r="AJ2" s="226"/>
      <c r="AK2" s="223"/>
      <c r="AL2" s="223"/>
      <c r="AM2" s="223"/>
      <c r="AN2" s="223"/>
      <c r="AO2" s="223"/>
      <c r="AP2" s="223"/>
      <c r="AQ2" s="223"/>
    </row>
    <row r="3" spans="1:43" ht="13.5" customHeight="1">
      <c r="B3" s="227" t="s">
        <v>249</v>
      </c>
      <c r="M3" s="224"/>
      <c r="N3" s="224"/>
      <c r="O3" s="1627"/>
      <c r="P3" s="1627"/>
      <c r="Q3" s="1627"/>
      <c r="R3" s="1627"/>
      <c r="S3" s="1627"/>
      <c r="T3" s="1627"/>
      <c r="V3" s="1630" t="s">
        <v>250</v>
      </c>
      <c r="W3" s="1630"/>
      <c r="X3" s="1630"/>
      <c r="Y3" s="1631"/>
      <c r="Z3" s="1631"/>
      <c r="AA3" s="1631"/>
      <c r="AB3" s="1631"/>
      <c r="AC3" s="1631"/>
      <c r="AD3" s="1631"/>
      <c r="AF3" s="227" t="s">
        <v>251</v>
      </c>
      <c r="AG3" s="228"/>
      <c r="AH3" s="228"/>
      <c r="AI3" s="228"/>
      <c r="AJ3" s="228"/>
      <c r="AK3" s="228"/>
      <c r="AL3" s="228"/>
      <c r="AM3" s="229"/>
    </row>
    <row r="4" spans="1:43" ht="13.5" customHeight="1">
      <c r="A4" s="230"/>
      <c r="B4" s="231"/>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2"/>
    </row>
    <row r="5" spans="1:43" ht="17.25" customHeight="1">
      <c r="A5" s="695"/>
      <c r="B5" s="696"/>
      <c r="C5" s="696"/>
      <c r="D5" s="696"/>
      <c r="E5" s="696"/>
      <c r="F5" s="696"/>
      <c r="G5" s="696"/>
      <c r="H5" s="696"/>
      <c r="I5" s="696"/>
      <c r="J5" s="696"/>
      <c r="K5" s="1634" t="s">
        <v>2122</v>
      </c>
      <c r="L5" s="1634"/>
      <c r="M5" s="1634"/>
      <c r="N5" s="1634"/>
      <c r="O5" s="1634"/>
      <c r="P5" s="1634"/>
      <c r="Q5" s="1634"/>
      <c r="R5" s="1634"/>
      <c r="S5" s="1634"/>
      <c r="T5" s="1634"/>
      <c r="U5" s="1634"/>
      <c r="V5" s="1634"/>
      <c r="W5" s="1634"/>
      <c r="X5" s="1634"/>
      <c r="Y5" s="1634"/>
      <c r="Z5" s="1634"/>
      <c r="AA5" s="1634"/>
      <c r="AB5" s="1634"/>
      <c r="AC5" s="1634"/>
      <c r="AD5" s="1634"/>
      <c r="AE5" s="1634"/>
      <c r="AF5" s="1634"/>
      <c r="AG5" s="1634"/>
      <c r="AH5" s="696"/>
      <c r="AI5" s="696"/>
      <c r="AJ5" s="1617" t="str">
        <f>IF(Application!Z27="","",Application!Z27)</f>
        <v>写　真
Photo
40mm×30mm</v>
      </c>
      <c r="AK5" s="1618"/>
      <c r="AL5" s="1618"/>
      <c r="AM5" s="1618"/>
      <c r="AN5" s="1618"/>
      <c r="AO5" s="1618"/>
      <c r="AP5" s="1619"/>
      <c r="AQ5" s="697"/>
    </row>
    <row r="6" spans="1:43" s="234" customFormat="1" ht="14.25" customHeight="1">
      <c r="A6" s="698"/>
      <c r="B6" s="236"/>
      <c r="C6" s="236"/>
      <c r="D6" s="236"/>
      <c r="E6" s="236"/>
      <c r="F6" s="236"/>
      <c r="G6" s="236"/>
      <c r="H6" s="236"/>
      <c r="I6" s="236"/>
      <c r="J6" s="236"/>
      <c r="K6" s="1635" t="s">
        <v>2123</v>
      </c>
      <c r="L6" s="1635"/>
      <c r="M6" s="1635"/>
      <c r="N6" s="1635"/>
      <c r="O6" s="1635"/>
      <c r="P6" s="1635"/>
      <c r="Q6" s="1635"/>
      <c r="R6" s="1635"/>
      <c r="S6" s="1635"/>
      <c r="T6" s="1635"/>
      <c r="U6" s="1635"/>
      <c r="V6" s="1635"/>
      <c r="W6" s="1635"/>
      <c r="X6" s="1635"/>
      <c r="Y6" s="1635"/>
      <c r="Z6" s="1635"/>
      <c r="AA6" s="1635"/>
      <c r="AB6" s="1635"/>
      <c r="AC6" s="1635"/>
      <c r="AD6" s="1635"/>
      <c r="AE6" s="1635"/>
      <c r="AF6" s="1635"/>
      <c r="AG6" s="1635"/>
      <c r="AH6" s="236"/>
      <c r="AI6" s="236"/>
      <c r="AJ6" s="1620"/>
      <c r="AK6" s="1621"/>
      <c r="AL6" s="1621"/>
      <c r="AM6" s="1621"/>
      <c r="AN6" s="1621"/>
      <c r="AO6" s="1621"/>
      <c r="AP6" s="1622"/>
      <c r="AQ6" s="699"/>
    </row>
    <row r="7" spans="1:43" s="234" customFormat="1" ht="14.25" customHeight="1">
      <c r="A7" s="235"/>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6"/>
      <c r="AJ7" s="1620"/>
      <c r="AK7" s="1621"/>
      <c r="AL7" s="1621"/>
      <c r="AM7" s="1621"/>
      <c r="AN7" s="1621"/>
      <c r="AO7" s="1621"/>
      <c r="AP7" s="1622"/>
      <c r="AQ7" s="237"/>
    </row>
    <row r="8" spans="1:43" ht="13.5" customHeight="1">
      <c r="A8" s="238"/>
      <c r="B8" s="1632" t="s">
        <v>252</v>
      </c>
      <c r="C8" s="1632"/>
      <c r="D8" s="1632"/>
      <c r="E8" s="1632"/>
      <c r="F8" s="1632"/>
      <c r="G8" s="1632"/>
      <c r="H8" s="1632"/>
      <c r="I8" s="1632"/>
      <c r="J8" s="222"/>
      <c r="K8" s="222"/>
      <c r="L8" s="222"/>
      <c r="M8" s="222"/>
      <c r="O8" s="239"/>
      <c r="P8" s="239"/>
      <c r="Q8" s="239"/>
      <c r="R8" s="239"/>
      <c r="S8" s="239"/>
      <c r="AJ8" s="1620"/>
      <c r="AK8" s="1621"/>
      <c r="AL8" s="1621"/>
      <c r="AM8" s="1621"/>
      <c r="AN8" s="1621"/>
      <c r="AO8" s="1621"/>
      <c r="AP8" s="1622"/>
      <c r="AQ8" s="240"/>
    </row>
    <row r="9" spans="1:43" ht="13.5" customHeight="1">
      <c r="A9" s="241"/>
      <c r="B9" s="1633" t="s">
        <v>253</v>
      </c>
      <c r="C9" s="1633"/>
      <c r="D9" s="1633"/>
      <c r="E9" s="1633"/>
      <c r="F9" s="1633"/>
      <c r="G9" s="1633"/>
      <c r="H9" s="1633"/>
      <c r="I9" s="1633"/>
      <c r="J9" s="222"/>
      <c r="K9" s="222"/>
      <c r="L9" s="222"/>
      <c r="M9" s="222"/>
      <c r="N9" s="242"/>
      <c r="O9" s="243"/>
      <c r="P9" s="243"/>
      <c r="Q9" s="243"/>
      <c r="R9" s="243"/>
      <c r="S9" s="243"/>
      <c r="AJ9" s="1620"/>
      <c r="AK9" s="1621"/>
      <c r="AL9" s="1621"/>
      <c r="AM9" s="1621"/>
      <c r="AN9" s="1621"/>
      <c r="AO9" s="1621"/>
      <c r="AP9" s="1622"/>
      <c r="AQ9" s="240"/>
    </row>
    <row r="10" spans="1:43" ht="13.5" customHeight="1">
      <c r="A10" s="241"/>
      <c r="B10" s="227"/>
      <c r="C10" s="244"/>
      <c r="D10" s="244"/>
      <c r="E10" s="244"/>
      <c r="F10" s="244"/>
      <c r="G10" s="244"/>
      <c r="H10" s="244"/>
      <c r="I10" s="244"/>
      <c r="J10" s="244"/>
      <c r="K10" s="244"/>
      <c r="L10" s="244"/>
      <c r="M10" s="244"/>
      <c r="N10" s="244"/>
      <c r="O10" s="244"/>
      <c r="P10" s="244"/>
      <c r="Q10" s="244"/>
      <c r="AJ10" s="1620"/>
      <c r="AK10" s="1621"/>
      <c r="AL10" s="1621"/>
      <c r="AM10" s="1621"/>
      <c r="AN10" s="1621"/>
      <c r="AO10" s="1621"/>
      <c r="AP10" s="1622"/>
      <c r="AQ10" s="240"/>
    </row>
    <row r="11" spans="1:43" ht="13.5" customHeight="1">
      <c r="A11" s="241"/>
      <c r="C11" s="1614" t="s">
        <v>254</v>
      </c>
      <c r="D11" s="1614"/>
      <c r="E11" s="1614"/>
      <c r="F11" s="1614"/>
      <c r="G11" s="1614"/>
      <c r="H11" s="1614"/>
      <c r="I11" s="1614"/>
      <c r="J11" s="1614"/>
      <c r="K11" s="1614"/>
      <c r="L11" s="1614"/>
      <c r="M11" s="1614"/>
      <c r="N11" s="1614"/>
      <c r="O11" s="1614"/>
      <c r="P11" s="1614"/>
      <c r="Q11" s="1614"/>
      <c r="R11" s="1614"/>
      <c r="S11" s="1614"/>
      <c r="T11" s="1614"/>
      <c r="U11" s="1614"/>
      <c r="V11" s="1614"/>
      <c r="W11" s="1614"/>
      <c r="X11" s="1614"/>
      <c r="Y11" s="1614"/>
      <c r="Z11" s="1614"/>
      <c r="AA11" s="1614"/>
      <c r="AB11" s="1614"/>
      <c r="AC11" s="1614"/>
      <c r="AD11" s="1614"/>
      <c r="AE11" s="1614"/>
      <c r="AF11" s="1614"/>
      <c r="AG11" s="1614"/>
      <c r="AJ11" s="1620"/>
      <c r="AK11" s="1621"/>
      <c r="AL11" s="1621"/>
      <c r="AM11" s="1621"/>
      <c r="AN11" s="1621"/>
      <c r="AO11" s="1621"/>
      <c r="AP11" s="1622"/>
      <c r="AQ11" s="240"/>
    </row>
    <row r="12" spans="1:43" ht="13.5" customHeight="1">
      <c r="A12" s="241"/>
      <c r="C12" s="1614"/>
      <c r="D12" s="1614"/>
      <c r="E12" s="1614"/>
      <c r="F12" s="1614"/>
      <c r="G12" s="1614"/>
      <c r="H12" s="1614"/>
      <c r="I12" s="1614"/>
      <c r="J12" s="1614"/>
      <c r="K12" s="1614"/>
      <c r="L12" s="1614"/>
      <c r="M12" s="1614"/>
      <c r="N12" s="1614"/>
      <c r="O12" s="1614"/>
      <c r="P12" s="1614"/>
      <c r="Q12" s="1614"/>
      <c r="R12" s="1614"/>
      <c r="S12" s="1614"/>
      <c r="T12" s="1614"/>
      <c r="U12" s="1614"/>
      <c r="V12" s="1614"/>
      <c r="W12" s="1614"/>
      <c r="X12" s="1614"/>
      <c r="Y12" s="1614"/>
      <c r="Z12" s="1614"/>
      <c r="AA12" s="1614"/>
      <c r="AB12" s="1614"/>
      <c r="AC12" s="1614"/>
      <c r="AD12" s="1614"/>
      <c r="AE12" s="1614"/>
      <c r="AF12" s="1614"/>
      <c r="AG12" s="1614"/>
      <c r="AI12" s="227"/>
      <c r="AJ12" s="1620"/>
      <c r="AK12" s="1621"/>
      <c r="AL12" s="1621"/>
      <c r="AM12" s="1621"/>
      <c r="AN12" s="1621"/>
      <c r="AO12" s="1621"/>
      <c r="AP12" s="1622"/>
      <c r="AQ12" s="240"/>
    </row>
    <row r="13" spans="1:43" ht="13.5" customHeight="1">
      <c r="A13" s="245"/>
      <c r="B13" s="246"/>
      <c r="C13" s="1615" t="s">
        <v>255</v>
      </c>
      <c r="D13" s="1615"/>
      <c r="E13" s="1615"/>
      <c r="F13" s="1615"/>
      <c r="G13" s="1615"/>
      <c r="H13" s="1615"/>
      <c r="I13" s="1615"/>
      <c r="J13" s="1615"/>
      <c r="K13" s="1615"/>
      <c r="L13" s="1615"/>
      <c r="M13" s="1615"/>
      <c r="N13" s="1615"/>
      <c r="O13" s="1615"/>
      <c r="P13" s="1615"/>
      <c r="Q13" s="1615"/>
      <c r="R13" s="1615"/>
      <c r="S13" s="1615"/>
      <c r="T13" s="1615"/>
      <c r="U13" s="1615"/>
      <c r="V13" s="1615"/>
      <c r="W13" s="1615"/>
      <c r="X13" s="1615"/>
      <c r="Y13" s="1615"/>
      <c r="Z13" s="1615"/>
      <c r="AA13" s="1615"/>
      <c r="AB13" s="1615"/>
      <c r="AC13" s="1615"/>
      <c r="AD13" s="1615"/>
      <c r="AE13" s="1615"/>
      <c r="AF13" s="1615"/>
      <c r="AG13" s="1615"/>
      <c r="AJ13" s="1620"/>
      <c r="AK13" s="1621"/>
      <c r="AL13" s="1621"/>
      <c r="AM13" s="1621"/>
      <c r="AN13" s="1621"/>
      <c r="AO13" s="1621"/>
      <c r="AP13" s="1622"/>
      <c r="AQ13" s="240"/>
    </row>
    <row r="14" spans="1:43" ht="13.5" customHeight="1">
      <c r="A14" s="247"/>
      <c r="B14" s="234"/>
      <c r="C14" s="1615"/>
      <c r="D14" s="1615"/>
      <c r="E14" s="1615"/>
      <c r="F14" s="1615"/>
      <c r="G14" s="1615"/>
      <c r="H14" s="1615"/>
      <c r="I14" s="1615"/>
      <c r="J14" s="1615"/>
      <c r="K14" s="1615"/>
      <c r="L14" s="1615"/>
      <c r="M14" s="1615"/>
      <c r="N14" s="1615"/>
      <c r="O14" s="1615"/>
      <c r="P14" s="1615"/>
      <c r="Q14" s="1615"/>
      <c r="R14" s="1615"/>
      <c r="S14" s="1615"/>
      <c r="T14" s="1615"/>
      <c r="U14" s="1615"/>
      <c r="V14" s="1615"/>
      <c r="W14" s="1615"/>
      <c r="X14" s="1615"/>
      <c r="Y14" s="1615"/>
      <c r="Z14" s="1615"/>
      <c r="AA14" s="1615"/>
      <c r="AB14" s="1615"/>
      <c r="AC14" s="1615"/>
      <c r="AD14" s="1615"/>
      <c r="AE14" s="1615"/>
      <c r="AF14" s="1615"/>
      <c r="AG14" s="1615"/>
      <c r="AJ14" s="1620"/>
      <c r="AK14" s="1621"/>
      <c r="AL14" s="1621"/>
      <c r="AM14" s="1621"/>
      <c r="AN14" s="1621"/>
      <c r="AO14" s="1621"/>
      <c r="AP14" s="1622"/>
      <c r="AQ14" s="240"/>
    </row>
    <row r="15" spans="1:43" s="176" customFormat="1" ht="13.5" customHeight="1">
      <c r="A15" s="238"/>
      <c r="I15" s="176" t="s">
        <v>256</v>
      </c>
      <c r="Q15" s="176" t="s">
        <v>256</v>
      </c>
      <c r="S15" s="176" t="s">
        <v>257</v>
      </c>
      <c r="AJ15" s="1623"/>
      <c r="AK15" s="1624"/>
      <c r="AL15" s="1624"/>
      <c r="AM15" s="1624"/>
      <c r="AN15" s="1624"/>
      <c r="AO15" s="1624"/>
      <c r="AP15" s="1625"/>
      <c r="AQ15" s="248"/>
    </row>
    <row r="16" spans="1:43" ht="13.5" customHeight="1">
      <c r="A16" s="241"/>
      <c r="H16" s="220" t="s">
        <v>258</v>
      </c>
      <c r="AQ16" s="240"/>
    </row>
    <row r="17" spans="1:43" s="176" customFormat="1" ht="12.75" customHeight="1">
      <c r="A17" s="238" t="s">
        <v>259</v>
      </c>
      <c r="G17" s="1600" t="str">
        <f>IF(Application!F31="","",Application!F31)</f>
        <v>中国</v>
      </c>
      <c r="H17" s="1600"/>
      <c r="I17" s="1600"/>
      <c r="J17" s="1600"/>
      <c r="K17" s="1600"/>
      <c r="L17" s="1600"/>
      <c r="M17" s="1600"/>
      <c r="N17" s="1600"/>
      <c r="O17" s="1600"/>
      <c r="P17" s="1600"/>
      <c r="Q17" s="1600"/>
      <c r="R17" s="1600"/>
      <c r="S17" s="1600"/>
      <c r="T17" s="1600"/>
      <c r="U17" s="1600"/>
      <c r="X17" s="176" t="s">
        <v>260</v>
      </c>
      <c r="AC17" s="1600" t="str">
        <f>IF(Application!M31="","",Application!M31)</f>
        <v/>
      </c>
      <c r="AD17" s="1600"/>
      <c r="AE17" s="1600"/>
      <c r="AF17" s="1600"/>
      <c r="AG17" s="1594" t="s">
        <v>261</v>
      </c>
      <c r="AH17" s="1594"/>
      <c r="AI17" s="1600" t="str">
        <f>IF(Application!P31="","",Application!P31)</f>
        <v/>
      </c>
      <c r="AJ17" s="1600"/>
      <c r="AK17" s="1594" t="s">
        <v>262</v>
      </c>
      <c r="AL17" s="1594"/>
      <c r="AM17" s="1600" t="str">
        <f>IF(Application!R31="","",Application!R31)</f>
        <v/>
      </c>
      <c r="AN17" s="1600"/>
      <c r="AO17" s="1594" t="s">
        <v>263</v>
      </c>
      <c r="AP17" s="1594"/>
      <c r="AQ17" s="248"/>
    </row>
    <row r="18" spans="1:43" ht="12.75" customHeight="1">
      <c r="A18" s="235"/>
      <c r="B18" s="227" t="s">
        <v>264</v>
      </c>
      <c r="C18" s="227"/>
      <c r="D18" s="227"/>
      <c r="G18" s="1601"/>
      <c r="H18" s="1601"/>
      <c r="I18" s="1601"/>
      <c r="J18" s="1601"/>
      <c r="K18" s="1601"/>
      <c r="L18" s="1601"/>
      <c r="M18" s="1601"/>
      <c r="N18" s="1601"/>
      <c r="O18" s="1601"/>
      <c r="P18" s="1601"/>
      <c r="Q18" s="1601"/>
      <c r="R18" s="1601"/>
      <c r="S18" s="1601"/>
      <c r="T18" s="1601"/>
      <c r="U18" s="1601"/>
      <c r="X18" s="227"/>
      <c r="Y18" s="227" t="s">
        <v>265</v>
      </c>
      <c r="Z18" s="227"/>
      <c r="AA18" s="227"/>
      <c r="AC18" s="1601"/>
      <c r="AD18" s="1601"/>
      <c r="AE18" s="1601"/>
      <c r="AF18" s="1601"/>
      <c r="AG18" s="1599" t="s">
        <v>266</v>
      </c>
      <c r="AH18" s="1599"/>
      <c r="AI18" s="1601"/>
      <c r="AJ18" s="1601"/>
      <c r="AK18" s="1599" t="s">
        <v>267</v>
      </c>
      <c r="AL18" s="1599"/>
      <c r="AM18" s="1601"/>
      <c r="AN18" s="1601"/>
      <c r="AO18" s="1599" t="s">
        <v>268</v>
      </c>
      <c r="AP18" s="1599"/>
      <c r="AQ18" s="240"/>
    </row>
    <row r="19" spans="1:43" s="229" customFormat="1" ht="5.0999999999999996" customHeight="1">
      <c r="A19" s="250"/>
      <c r="B19" s="251"/>
      <c r="C19" s="251"/>
      <c r="D19" s="251"/>
      <c r="E19" s="251"/>
      <c r="F19" s="251"/>
      <c r="I19" s="251"/>
      <c r="K19" s="251"/>
      <c r="L19" s="251"/>
      <c r="M19" s="251"/>
      <c r="N19" s="251"/>
      <c r="O19" s="251"/>
      <c r="P19" s="251"/>
      <c r="R19" s="251"/>
      <c r="V19" s="251"/>
      <c r="W19" s="252"/>
      <c r="Y19" s="252"/>
      <c r="AC19" s="251"/>
      <c r="AD19" s="253"/>
      <c r="AE19" s="252"/>
      <c r="AF19" s="252"/>
      <c r="AH19" s="251"/>
      <c r="AI19" s="251"/>
      <c r="AJ19" s="251"/>
      <c r="AQ19" s="254"/>
    </row>
    <row r="20" spans="1:43" s="176" customFormat="1" ht="13.5" customHeight="1">
      <c r="A20" s="238" t="s">
        <v>271</v>
      </c>
      <c r="D20" s="255"/>
      <c r="E20" s="256"/>
      <c r="F20" s="256"/>
      <c r="G20" s="1611" t="str">
        <f>IF(AND(Application!F29="",Application!M29=""),"",Application!F29&amp;" "&amp;Application!M29)</f>
        <v/>
      </c>
      <c r="H20" s="1611"/>
      <c r="I20" s="1611"/>
      <c r="J20" s="1611"/>
      <c r="K20" s="1611"/>
      <c r="L20" s="1611"/>
      <c r="M20" s="1611"/>
      <c r="N20" s="1611"/>
      <c r="O20" s="1611"/>
      <c r="P20" s="1611"/>
      <c r="Q20" s="1611"/>
      <c r="R20" s="1611"/>
      <c r="S20" s="1611"/>
      <c r="T20" s="1611"/>
      <c r="U20" s="1611"/>
      <c r="V20" s="1611"/>
      <c r="W20" s="1611"/>
      <c r="X20" s="1611"/>
      <c r="Y20" s="1611"/>
      <c r="Z20" s="1611"/>
      <c r="AA20" s="1611"/>
      <c r="AB20" s="1611"/>
      <c r="AC20" s="1611"/>
      <c r="AD20" s="1611"/>
      <c r="AE20" s="1611"/>
      <c r="AF20" s="1611"/>
      <c r="AG20" s="1611"/>
      <c r="AH20" s="1611"/>
      <c r="AI20" s="1611"/>
      <c r="AJ20" s="1611"/>
      <c r="AK20" s="1611"/>
      <c r="AL20" s="1611"/>
      <c r="AM20" s="1611"/>
      <c r="AN20" s="1611"/>
      <c r="AO20" s="1611"/>
      <c r="AP20" s="1611"/>
      <c r="AQ20" s="248"/>
    </row>
    <row r="21" spans="1:43" ht="12.75" customHeight="1">
      <c r="A21" s="257"/>
      <c r="B21" s="227" t="s">
        <v>272</v>
      </c>
      <c r="C21" s="258"/>
      <c r="D21" s="258"/>
      <c r="E21" s="256"/>
      <c r="F21" s="256"/>
      <c r="G21" s="1531"/>
      <c r="H21" s="1531"/>
      <c r="I21" s="1531"/>
      <c r="J21" s="1531"/>
      <c r="K21" s="1531"/>
      <c r="L21" s="1531"/>
      <c r="M21" s="1531"/>
      <c r="N21" s="1531"/>
      <c r="O21" s="1531"/>
      <c r="P21" s="1531"/>
      <c r="Q21" s="1531"/>
      <c r="R21" s="1531"/>
      <c r="S21" s="1531"/>
      <c r="T21" s="1531"/>
      <c r="U21" s="1531"/>
      <c r="V21" s="1531"/>
      <c r="W21" s="1531"/>
      <c r="X21" s="1531"/>
      <c r="Y21" s="1531"/>
      <c r="Z21" s="1531"/>
      <c r="AA21" s="1531"/>
      <c r="AB21" s="1531"/>
      <c r="AC21" s="1531"/>
      <c r="AD21" s="1531"/>
      <c r="AE21" s="1531"/>
      <c r="AF21" s="1531"/>
      <c r="AG21" s="1531"/>
      <c r="AH21" s="1531"/>
      <c r="AI21" s="1531"/>
      <c r="AJ21" s="1531"/>
      <c r="AK21" s="1531"/>
      <c r="AL21" s="1531"/>
      <c r="AM21" s="1531"/>
      <c r="AN21" s="1531"/>
      <c r="AO21" s="1531"/>
      <c r="AP21" s="1531"/>
      <c r="AQ21" s="240"/>
    </row>
    <row r="22" spans="1:43" ht="13.5" customHeight="1">
      <c r="A22" s="241"/>
      <c r="C22" s="227"/>
      <c r="I22" s="251" t="s">
        <v>269</v>
      </c>
      <c r="J22" s="229"/>
      <c r="K22" s="251"/>
      <c r="L22" s="251"/>
      <c r="M22" s="251"/>
      <c r="N22" s="251"/>
      <c r="O22" s="251"/>
      <c r="P22" s="251"/>
      <c r="Q22" s="229"/>
      <c r="R22" s="251" t="s">
        <v>270</v>
      </c>
      <c r="AQ22" s="240"/>
    </row>
    <row r="23" spans="1:43" s="176" customFormat="1" ht="15" customHeight="1">
      <c r="A23" s="238" t="s">
        <v>273</v>
      </c>
      <c r="E23" s="176" t="str">
        <f>Application!V31</f>
        <v>□</v>
      </c>
      <c r="F23" s="176" t="s">
        <v>274</v>
      </c>
      <c r="G23" s="249" t="s">
        <v>275</v>
      </c>
      <c r="H23" s="176" t="str">
        <f>Application!X31</f>
        <v>□</v>
      </c>
      <c r="I23" s="176" t="s">
        <v>276</v>
      </c>
      <c r="K23" s="176" t="s">
        <v>277</v>
      </c>
      <c r="P23" s="1611" t="str">
        <f>IF(Application!D33="","",Application!D33)</f>
        <v/>
      </c>
      <c r="Q23" s="1611"/>
      <c r="R23" s="1611"/>
      <c r="S23" s="1611"/>
      <c r="T23" s="1611"/>
      <c r="U23" s="1611"/>
      <c r="V23" s="1611"/>
      <c r="W23" s="1611"/>
      <c r="X23" s="1611"/>
      <c r="Y23" s="1611"/>
      <c r="Z23" s="1611"/>
      <c r="AA23" s="1611"/>
      <c r="AB23" s="1611"/>
      <c r="AC23" s="1611"/>
      <c r="AD23" s="176" t="s">
        <v>278</v>
      </c>
      <c r="AK23" s="176" t="str">
        <f>Application!V33</f>
        <v>□</v>
      </c>
      <c r="AL23" s="259" t="s">
        <v>279</v>
      </c>
      <c r="AM23" s="260" t="s">
        <v>275</v>
      </c>
      <c r="AN23" s="176" t="str">
        <f>Application!X33</f>
        <v>□</v>
      </c>
      <c r="AO23" s="259" t="s">
        <v>280</v>
      </c>
      <c r="AQ23" s="248"/>
    </row>
    <row r="24" spans="1:43" ht="12.75" customHeight="1">
      <c r="A24" s="241"/>
      <c r="B24" s="227" t="s">
        <v>281</v>
      </c>
      <c r="D24" s="227"/>
      <c r="E24" s="1616" t="s">
        <v>282</v>
      </c>
      <c r="F24" s="1616"/>
      <c r="G24" s="261" t="s">
        <v>283</v>
      </c>
      <c r="H24" s="1616" t="s">
        <v>284</v>
      </c>
      <c r="I24" s="1616"/>
      <c r="K24" s="227"/>
      <c r="L24" s="227" t="s">
        <v>285</v>
      </c>
      <c r="M24" s="227"/>
      <c r="N24" s="227"/>
      <c r="P24" s="1531"/>
      <c r="Q24" s="1531"/>
      <c r="R24" s="1531"/>
      <c r="S24" s="1531"/>
      <c r="T24" s="1531"/>
      <c r="U24" s="1531"/>
      <c r="V24" s="1531"/>
      <c r="W24" s="1531"/>
      <c r="X24" s="1531"/>
      <c r="Y24" s="1531"/>
      <c r="Z24" s="1531"/>
      <c r="AA24" s="1531"/>
      <c r="AB24" s="1531"/>
      <c r="AC24" s="1531"/>
      <c r="AD24" s="227"/>
      <c r="AE24" s="227" t="s">
        <v>286</v>
      </c>
      <c r="AF24" s="227"/>
      <c r="AG24" s="227"/>
      <c r="AH24" s="227"/>
      <c r="AI24" s="227"/>
      <c r="AJ24" s="227"/>
      <c r="AK24" s="1616" t="s">
        <v>287</v>
      </c>
      <c r="AL24" s="1616"/>
      <c r="AM24" s="261" t="s">
        <v>283</v>
      </c>
      <c r="AN24" s="1616" t="s">
        <v>288</v>
      </c>
      <c r="AO24" s="1616"/>
      <c r="AQ24" s="240"/>
    </row>
    <row r="25" spans="1:43" ht="2.25" customHeight="1">
      <c r="A25" s="241"/>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Q25" s="240"/>
    </row>
    <row r="26" spans="1:43" ht="18" customHeight="1">
      <c r="A26" s="238" t="s">
        <v>289</v>
      </c>
      <c r="B26" s="176"/>
      <c r="C26" s="176"/>
      <c r="D26" s="176"/>
      <c r="E26" s="1611" t="str">
        <f>IF(Application!L33="","",Application!L33)</f>
        <v/>
      </c>
      <c r="F26" s="1611"/>
      <c r="G26" s="1611"/>
      <c r="H26" s="1611"/>
      <c r="I26" s="1611"/>
      <c r="J26" s="1611"/>
      <c r="K26" s="1611"/>
      <c r="L26" s="1611"/>
      <c r="M26" s="1611"/>
      <c r="N26" s="1611"/>
      <c r="P26" s="176" t="s">
        <v>290</v>
      </c>
      <c r="Q26" s="176"/>
      <c r="R26" s="176"/>
      <c r="T26" s="176"/>
      <c r="U26" s="176"/>
      <c r="V26" s="176"/>
      <c r="W26" s="176"/>
      <c r="X26" s="1612" t="str">
        <f>IF(G20="","",IF(Application!E43="",Application!E42,"戸籍住所:"&amp;Application!E42&amp;CHAR(10)&amp;"現住所:"&amp;Application!E43))</f>
        <v/>
      </c>
      <c r="Y26" s="1612"/>
      <c r="Z26" s="1612"/>
      <c r="AA26" s="1612"/>
      <c r="AB26" s="1612"/>
      <c r="AC26" s="1612"/>
      <c r="AD26" s="1612"/>
      <c r="AE26" s="1612"/>
      <c r="AF26" s="1612"/>
      <c r="AG26" s="1612"/>
      <c r="AH26" s="1612"/>
      <c r="AI26" s="1612"/>
      <c r="AJ26" s="1612"/>
      <c r="AK26" s="1612"/>
      <c r="AL26" s="1612"/>
      <c r="AM26" s="1612"/>
      <c r="AN26" s="1612"/>
      <c r="AO26" s="1612"/>
      <c r="AP26" s="1612"/>
      <c r="AQ26" s="240"/>
    </row>
    <row r="27" spans="1:43" ht="18" customHeight="1">
      <c r="A27" s="241"/>
      <c r="B27" s="227" t="s">
        <v>291</v>
      </c>
      <c r="C27" s="227"/>
      <c r="D27" s="227"/>
      <c r="E27" s="1531"/>
      <c r="F27" s="1531"/>
      <c r="G27" s="1531"/>
      <c r="H27" s="1531"/>
      <c r="I27" s="1531"/>
      <c r="J27" s="1531"/>
      <c r="K27" s="1531"/>
      <c r="L27" s="1531"/>
      <c r="M27" s="1531"/>
      <c r="N27" s="1531"/>
      <c r="P27" s="227"/>
      <c r="Q27" s="227" t="s">
        <v>292</v>
      </c>
      <c r="R27" s="227"/>
      <c r="S27" s="227"/>
      <c r="T27" s="227"/>
      <c r="U27" s="227"/>
      <c r="V27" s="227"/>
      <c r="W27" s="227"/>
      <c r="X27" s="1613"/>
      <c r="Y27" s="1613"/>
      <c r="Z27" s="1613"/>
      <c r="AA27" s="1613"/>
      <c r="AB27" s="1613"/>
      <c r="AC27" s="1613"/>
      <c r="AD27" s="1613"/>
      <c r="AE27" s="1613"/>
      <c r="AF27" s="1613"/>
      <c r="AG27" s="1613"/>
      <c r="AH27" s="1613"/>
      <c r="AI27" s="1613"/>
      <c r="AJ27" s="1613"/>
      <c r="AK27" s="1613"/>
      <c r="AL27" s="1613"/>
      <c r="AM27" s="1613"/>
      <c r="AN27" s="1613"/>
      <c r="AO27" s="1613"/>
      <c r="AP27" s="1613"/>
      <c r="AQ27" s="240"/>
    </row>
    <row r="28" spans="1:43" ht="2.25" customHeight="1">
      <c r="A28" s="241"/>
      <c r="C28" s="227"/>
      <c r="D28" s="227"/>
      <c r="E28" s="227"/>
      <c r="F28" s="227"/>
      <c r="G28" s="227"/>
      <c r="H28" s="227"/>
      <c r="I28" s="227"/>
      <c r="J28" s="227"/>
      <c r="K28" s="227"/>
      <c r="L28" s="227"/>
      <c r="N28" s="227"/>
      <c r="O28" s="227"/>
      <c r="P28" s="227"/>
      <c r="Q28" s="227"/>
      <c r="R28" s="227"/>
      <c r="AQ28" s="240"/>
    </row>
    <row r="29" spans="1:43" s="176" customFormat="1" ht="12.75" customHeight="1">
      <c r="A29" s="238" t="s">
        <v>293</v>
      </c>
      <c r="I29" s="1600" t="str">
        <f>IF(Application!F11="","",Application!F11)</f>
        <v>〒135-0042 東京都江東区木場5-11-13-2F</v>
      </c>
      <c r="J29" s="1600"/>
      <c r="K29" s="1600"/>
      <c r="L29" s="1600"/>
      <c r="M29" s="1600"/>
      <c r="N29" s="1600"/>
      <c r="O29" s="1600"/>
      <c r="P29" s="1600"/>
      <c r="Q29" s="1600"/>
      <c r="R29" s="1600"/>
      <c r="S29" s="1600"/>
      <c r="T29" s="1600"/>
      <c r="U29" s="1600"/>
      <c r="V29" s="1600"/>
      <c r="W29" s="1600"/>
      <c r="X29" s="1600"/>
      <c r="Y29" s="1600"/>
      <c r="Z29" s="1600"/>
      <c r="AA29" s="1600"/>
      <c r="AB29" s="1600"/>
      <c r="AC29" s="1600"/>
      <c r="AD29" s="1600"/>
      <c r="AE29" s="1600"/>
      <c r="AF29" s="1600"/>
      <c r="AG29" s="1600"/>
      <c r="AH29" s="1600"/>
      <c r="AI29" s="1600"/>
      <c r="AJ29" s="1600"/>
      <c r="AK29" s="1600"/>
      <c r="AL29" s="1600"/>
      <c r="AM29" s="1600"/>
      <c r="AN29" s="1600"/>
      <c r="AO29" s="1600"/>
      <c r="AP29" s="1600"/>
      <c r="AQ29" s="248"/>
    </row>
    <row r="30" spans="1:43" ht="12.75" customHeight="1">
      <c r="A30" s="241"/>
      <c r="B30" s="227" t="s">
        <v>294</v>
      </c>
      <c r="I30" s="1601"/>
      <c r="J30" s="1601"/>
      <c r="K30" s="1601"/>
      <c r="L30" s="1601"/>
      <c r="M30" s="1601"/>
      <c r="N30" s="1601"/>
      <c r="O30" s="1601"/>
      <c r="P30" s="1601"/>
      <c r="Q30" s="1601"/>
      <c r="R30" s="1601"/>
      <c r="S30" s="1601"/>
      <c r="T30" s="1601"/>
      <c r="U30" s="1601"/>
      <c r="V30" s="1601"/>
      <c r="W30" s="1601"/>
      <c r="X30" s="1601"/>
      <c r="Y30" s="1601"/>
      <c r="Z30" s="1601"/>
      <c r="AA30" s="1601"/>
      <c r="AB30" s="1601"/>
      <c r="AC30" s="1601"/>
      <c r="AD30" s="1601"/>
      <c r="AE30" s="1601"/>
      <c r="AF30" s="1601"/>
      <c r="AG30" s="1601"/>
      <c r="AH30" s="1601"/>
      <c r="AI30" s="1601"/>
      <c r="AJ30" s="1601"/>
      <c r="AK30" s="1601"/>
      <c r="AL30" s="1601"/>
      <c r="AM30" s="1601"/>
      <c r="AN30" s="1601"/>
      <c r="AO30" s="1601"/>
      <c r="AP30" s="1601"/>
      <c r="AQ30" s="240"/>
    </row>
    <row r="31" spans="1:43" ht="2.25" customHeight="1">
      <c r="A31" s="241"/>
      <c r="C31" s="227"/>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40"/>
    </row>
    <row r="32" spans="1:43" s="176" customFormat="1" ht="13.5">
      <c r="A32" s="238"/>
      <c r="B32" s="176" t="s">
        <v>295</v>
      </c>
      <c r="H32" s="256"/>
      <c r="I32" s="1600" t="str">
        <f>IF(Application!AB11="","",Application!AB11)</f>
        <v>03-5602-9771</v>
      </c>
      <c r="J32" s="1600"/>
      <c r="K32" s="1600"/>
      <c r="L32" s="1600"/>
      <c r="M32" s="1600"/>
      <c r="N32" s="1600"/>
      <c r="O32" s="1600"/>
      <c r="P32" s="1600"/>
      <c r="Q32" s="1600"/>
      <c r="R32" s="1600"/>
      <c r="S32" s="1600"/>
      <c r="T32" s="1600"/>
      <c r="W32" s="176" t="s">
        <v>296</v>
      </c>
      <c r="AC32" s="1600" t="s">
        <v>2134</v>
      </c>
      <c r="AD32" s="1600"/>
      <c r="AE32" s="1600"/>
      <c r="AF32" s="1600"/>
      <c r="AG32" s="1600"/>
      <c r="AH32" s="1600"/>
      <c r="AI32" s="1600"/>
      <c r="AJ32" s="1600"/>
      <c r="AK32" s="1600"/>
      <c r="AL32" s="1600"/>
      <c r="AM32" s="1600"/>
      <c r="AN32" s="1600"/>
      <c r="AO32" s="1600"/>
      <c r="AP32" s="263"/>
      <c r="AQ32" s="248"/>
    </row>
    <row r="33" spans="1:54" ht="12.75" customHeight="1">
      <c r="A33" s="241"/>
      <c r="B33" s="227" t="s">
        <v>297</v>
      </c>
      <c r="C33" s="227"/>
      <c r="D33" s="176"/>
      <c r="E33" s="176"/>
      <c r="F33" s="176"/>
      <c r="H33" s="263"/>
      <c r="I33" s="1601"/>
      <c r="J33" s="1601"/>
      <c r="K33" s="1601"/>
      <c r="L33" s="1601"/>
      <c r="M33" s="1601"/>
      <c r="N33" s="1601"/>
      <c r="O33" s="1601"/>
      <c r="P33" s="1601"/>
      <c r="Q33" s="1601"/>
      <c r="R33" s="1601"/>
      <c r="S33" s="1601"/>
      <c r="T33" s="1601"/>
      <c r="W33" s="227" t="s">
        <v>298</v>
      </c>
      <c r="X33" s="176"/>
      <c r="Y33" s="176"/>
      <c r="Z33" s="176"/>
      <c r="AA33" s="176"/>
      <c r="AC33" s="1601"/>
      <c r="AD33" s="1601"/>
      <c r="AE33" s="1601"/>
      <c r="AF33" s="1601"/>
      <c r="AG33" s="1601"/>
      <c r="AH33" s="1601"/>
      <c r="AI33" s="1601"/>
      <c r="AJ33" s="1601"/>
      <c r="AK33" s="1601"/>
      <c r="AL33" s="1601"/>
      <c r="AM33" s="1601"/>
      <c r="AN33" s="1601"/>
      <c r="AO33" s="1601"/>
      <c r="AP33" s="263"/>
      <c r="AQ33" s="240"/>
    </row>
    <row r="34" spans="1:54" ht="2.25" customHeight="1">
      <c r="A34" s="241"/>
      <c r="C34" s="227"/>
      <c r="D34" s="227"/>
      <c r="E34" s="227"/>
      <c r="F34" s="227"/>
      <c r="G34" s="227"/>
      <c r="H34" s="227"/>
      <c r="I34" s="227"/>
      <c r="J34" s="227"/>
      <c r="K34" s="227"/>
      <c r="L34" s="227"/>
      <c r="M34" s="227"/>
      <c r="N34" s="227"/>
      <c r="O34" s="227"/>
      <c r="P34" s="227"/>
      <c r="Q34" s="227"/>
      <c r="R34" s="227"/>
      <c r="S34" s="227"/>
      <c r="T34" s="227"/>
      <c r="U34" s="227"/>
      <c r="V34" s="227"/>
      <c r="W34" s="227"/>
      <c r="AQ34" s="240"/>
    </row>
    <row r="35" spans="1:54" s="176" customFormat="1" ht="13.5" customHeight="1">
      <c r="A35" s="238" t="s">
        <v>299</v>
      </c>
      <c r="F35" s="176" t="s">
        <v>300</v>
      </c>
      <c r="H35" s="256"/>
      <c r="I35" s="1600" t="str">
        <f>IF(
 OR(
  Application!D37="",
  NOT(SUMPRODUCT(--ISNUMBER(MID(Application!D37,ROW($1:$20),1)*1))&gt;0)
 ),
 "なし",
 Application!D37
)</f>
        <v>なし</v>
      </c>
      <c r="J35" s="1600"/>
      <c r="K35" s="1600"/>
      <c r="L35" s="1600"/>
      <c r="M35" s="1600"/>
      <c r="N35" s="1600"/>
      <c r="O35" s="1600"/>
      <c r="P35" s="1600"/>
      <c r="Q35" s="1600"/>
      <c r="R35" s="1600"/>
      <c r="S35" s="1600"/>
      <c r="T35" s="1600"/>
      <c r="W35" s="176" t="s">
        <v>301</v>
      </c>
      <c r="AC35" s="1600" t="str">
        <f>IF(Application!L37="","",Application!L37)</f>
        <v/>
      </c>
      <c r="AD35" s="1600"/>
      <c r="AE35" s="1600"/>
      <c r="AF35" s="1600"/>
      <c r="AG35" s="1594" t="s">
        <v>261</v>
      </c>
      <c r="AH35" s="1594"/>
      <c r="AI35" s="1600" t="str">
        <f>IF(Application!O37="","",Application!O37)</f>
        <v/>
      </c>
      <c r="AJ35" s="1600"/>
      <c r="AK35" s="1594" t="s">
        <v>262</v>
      </c>
      <c r="AL35" s="1594"/>
      <c r="AM35" s="1600" t="str">
        <f>IF(Application!Q37="","",Application!Q37)</f>
        <v/>
      </c>
      <c r="AN35" s="1600"/>
      <c r="AO35" s="176" t="s">
        <v>263</v>
      </c>
      <c r="AP35" s="249"/>
      <c r="AQ35" s="248"/>
    </row>
    <row r="36" spans="1:54" ht="12.75" customHeight="1">
      <c r="A36" s="241"/>
      <c r="B36" s="227" t="s">
        <v>302</v>
      </c>
      <c r="C36" s="176"/>
      <c r="D36" s="227"/>
      <c r="G36" s="227" t="s">
        <v>303</v>
      </c>
      <c r="H36" s="263"/>
      <c r="I36" s="1601"/>
      <c r="J36" s="1601"/>
      <c r="K36" s="1601"/>
      <c r="L36" s="1601"/>
      <c r="M36" s="1601"/>
      <c r="N36" s="1601"/>
      <c r="O36" s="1601"/>
      <c r="P36" s="1601"/>
      <c r="Q36" s="1601"/>
      <c r="R36" s="1601"/>
      <c r="S36" s="1601"/>
      <c r="T36" s="1601"/>
      <c r="W36" s="227"/>
      <c r="X36" s="227" t="s">
        <v>304</v>
      </c>
      <c r="Z36" s="227"/>
      <c r="AA36" s="227"/>
      <c r="AC36" s="1601"/>
      <c r="AD36" s="1601"/>
      <c r="AE36" s="1601"/>
      <c r="AF36" s="1601"/>
      <c r="AG36" s="1599" t="s">
        <v>266</v>
      </c>
      <c r="AH36" s="1599"/>
      <c r="AI36" s="1601"/>
      <c r="AJ36" s="1601"/>
      <c r="AK36" s="1599" t="s">
        <v>267</v>
      </c>
      <c r="AL36" s="1599"/>
      <c r="AM36" s="1601"/>
      <c r="AN36" s="1601"/>
      <c r="AO36" s="264" t="s">
        <v>268</v>
      </c>
      <c r="AP36" s="227"/>
      <c r="AQ36" s="240"/>
    </row>
    <row r="37" spans="1:54" ht="2.25" customHeight="1">
      <c r="A37" s="241"/>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Q37" s="240"/>
    </row>
    <row r="38" spans="1:54" s="176" customFormat="1" ht="13.5">
      <c r="A38" s="238" t="s">
        <v>305</v>
      </c>
      <c r="V38" s="227" t="s">
        <v>306</v>
      </c>
      <c r="AQ38" s="248"/>
    </row>
    <row r="39" spans="1:54" s="176" customFormat="1" ht="13.5">
      <c r="A39" s="238"/>
      <c r="B39" s="176" t="s">
        <v>307</v>
      </c>
      <c r="C39" s="176" t="s">
        <v>308</v>
      </c>
      <c r="H39" s="176" t="s">
        <v>307</v>
      </c>
      <c r="I39" s="176" t="s">
        <v>309</v>
      </c>
      <c r="N39" s="176" t="s">
        <v>307</v>
      </c>
      <c r="O39" s="176" t="s">
        <v>310</v>
      </c>
      <c r="T39" s="176" t="s">
        <v>307</v>
      </c>
      <c r="U39" s="176" t="s">
        <v>311</v>
      </c>
      <c r="AD39" s="176" t="s">
        <v>65</v>
      </c>
      <c r="AE39" s="176" t="s">
        <v>312</v>
      </c>
      <c r="AK39" s="176" t="s">
        <v>65</v>
      </c>
      <c r="AL39" s="176" t="s">
        <v>313</v>
      </c>
      <c r="AQ39" s="248"/>
      <c r="AU39" s="227"/>
      <c r="AV39" s="227"/>
      <c r="AW39" s="227"/>
      <c r="AX39" s="227"/>
      <c r="AY39" s="227"/>
      <c r="AZ39" s="227"/>
      <c r="BA39" s="227"/>
      <c r="BB39" s="227"/>
    </row>
    <row r="40" spans="1:54" ht="12.75" customHeight="1">
      <c r="A40" s="241"/>
      <c r="C40" s="227" t="s">
        <v>314</v>
      </c>
      <c r="D40" s="227"/>
      <c r="E40" s="227"/>
      <c r="F40" s="227"/>
      <c r="H40" s="227"/>
      <c r="I40" s="227" t="s">
        <v>315</v>
      </c>
      <c r="O40" s="227" t="s">
        <v>316</v>
      </c>
      <c r="T40" s="227"/>
      <c r="U40" s="227" t="s">
        <v>317</v>
      </c>
      <c r="AE40" s="227" t="s">
        <v>318</v>
      </c>
      <c r="AF40" s="227"/>
      <c r="AL40" s="227" t="s">
        <v>319</v>
      </c>
      <c r="AQ40" s="265"/>
    </row>
    <row r="41" spans="1:54" s="176" customFormat="1" ht="14.25" customHeight="1">
      <c r="A41" s="238"/>
      <c r="B41" s="176" t="s">
        <v>320</v>
      </c>
      <c r="C41" s="176" t="s">
        <v>321</v>
      </c>
      <c r="N41" s="176" t="s">
        <v>307</v>
      </c>
      <c r="O41" s="176" t="s">
        <v>322</v>
      </c>
      <c r="Y41" s="176" t="s">
        <v>307</v>
      </c>
      <c r="Z41" s="176" t="s">
        <v>323</v>
      </c>
      <c r="AK41" s="176" t="s">
        <v>65</v>
      </c>
      <c r="AL41" s="176" t="s">
        <v>324</v>
      </c>
      <c r="AQ41" s="248"/>
    </row>
    <row r="42" spans="1:54" s="227" customFormat="1" ht="12.75" customHeight="1">
      <c r="A42" s="235"/>
      <c r="C42" s="227" t="s">
        <v>325</v>
      </c>
      <c r="O42" s="227" t="s">
        <v>326</v>
      </c>
      <c r="Z42" s="227" t="s">
        <v>327</v>
      </c>
      <c r="AL42" s="227" t="s">
        <v>328</v>
      </c>
      <c r="AQ42" s="265"/>
    </row>
    <row r="43" spans="1:54" s="176" customFormat="1" ht="13.5">
      <c r="A43" s="238"/>
      <c r="B43" s="176" t="s">
        <v>320</v>
      </c>
      <c r="C43" s="176" t="s">
        <v>329</v>
      </c>
      <c r="P43" s="176" t="s">
        <v>307</v>
      </c>
      <c r="Q43" s="176" t="s">
        <v>330</v>
      </c>
      <c r="V43" s="176" t="s">
        <v>65</v>
      </c>
      <c r="W43" s="176" t="s">
        <v>331</v>
      </c>
      <c r="AB43" s="176" t="s">
        <v>320</v>
      </c>
      <c r="AC43" s="176" t="s">
        <v>332</v>
      </c>
      <c r="AQ43" s="248"/>
    </row>
    <row r="44" spans="1:54" s="227" customFormat="1" ht="12.75" customHeight="1">
      <c r="A44" s="235"/>
      <c r="C44" s="227" t="s">
        <v>333</v>
      </c>
      <c r="Q44" s="227" t="s">
        <v>334</v>
      </c>
      <c r="W44" s="227" t="s">
        <v>335</v>
      </c>
      <c r="AC44" s="1607" t="s">
        <v>336</v>
      </c>
      <c r="AD44" s="1607"/>
      <c r="AE44" s="1607"/>
      <c r="AF44" s="1607"/>
      <c r="AG44" s="1607"/>
      <c r="AH44" s="1607"/>
      <c r="AI44" s="1607"/>
      <c r="AJ44" s="1607"/>
      <c r="AK44" s="1607"/>
      <c r="AL44" s="1607"/>
      <c r="AM44" s="1607"/>
      <c r="AN44" s="1607"/>
      <c r="AO44" s="1607"/>
      <c r="AP44" s="1607"/>
      <c r="AQ44" s="265"/>
      <c r="AU44" s="176"/>
      <c r="AV44" s="176"/>
      <c r="AW44" s="176"/>
    </row>
    <row r="45" spans="1:54" s="176" customFormat="1" ht="13.5">
      <c r="A45" s="238"/>
      <c r="B45" s="176" t="s">
        <v>320</v>
      </c>
      <c r="C45" s="176" t="s">
        <v>337</v>
      </c>
      <c r="L45" s="176" t="s">
        <v>307</v>
      </c>
      <c r="M45" s="176" t="s">
        <v>338</v>
      </c>
      <c r="U45" s="176" t="s">
        <v>307</v>
      </c>
      <c r="V45" s="176" t="s">
        <v>339</v>
      </c>
      <c r="AC45" s="176" t="s">
        <v>66</v>
      </c>
      <c r="AD45" s="176" t="s">
        <v>340</v>
      </c>
      <c r="AJ45" s="176" t="s">
        <v>65</v>
      </c>
      <c r="AK45" s="176" t="s">
        <v>341</v>
      </c>
      <c r="AQ45" s="248"/>
      <c r="AU45" s="227"/>
      <c r="AV45" s="227"/>
      <c r="AW45" s="227"/>
    </row>
    <row r="46" spans="1:54" ht="12.75" customHeight="1">
      <c r="A46" s="241"/>
      <c r="C46" s="267"/>
      <c r="D46" s="227" t="s">
        <v>342</v>
      </c>
      <c r="E46" s="267"/>
      <c r="F46" s="267"/>
      <c r="G46" s="267"/>
      <c r="H46" s="267"/>
      <c r="I46" s="267"/>
      <c r="J46" s="267"/>
      <c r="K46" s="267"/>
      <c r="L46" s="267"/>
      <c r="N46" s="227" t="s">
        <v>343</v>
      </c>
      <c r="O46" s="267"/>
      <c r="P46" s="267"/>
      <c r="Q46" s="267"/>
      <c r="R46" s="267"/>
      <c r="S46" s="227"/>
      <c r="V46" s="227" t="s">
        <v>344</v>
      </c>
      <c r="AD46" s="234" t="s">
        <v>345</v>
      </c>
      <c r="AK46" s="227" t="s">
        <v>346</v>
      </c>
      <c r="AQ46" s="240"/>
    </row>
    <row r="47" spans="1:54" ht="12.75" customHeight="1">
      <c r="A47" s="241"/>
      <c r="B47" s="176" t="s">
        <v>65</v>
      </c>
      <c r="C47" s="176" t="s">
        <v>347</v>
      </c>
      <c r="D47" s="267"/>
      <c r="E47" s="267"/>
      <c r="F47" s="267"/>
      <c r="G47" s="267"/>
      <c r="H47" s="267"/>
      <c r="I47" s="267"/>
      <c r="J47" s="267"/>
      <c r="K47" s="267"/>
      <c r="M47" s="176" t="s">
        <v>65</v>
      </c>
      <c r="N47" s="176" t="s">
        <v>348</v>
      </c>
      <c r="O47" s="267"/>
      <c r="P47" s="267"/>
      <c r="Q47" s="267"/>
      <c r="R47" s="267"/>
      <c r="S47" s="267"/>
      <c r="T47" s="227"/>
      <c r="Y47" s="234"/>
      <c r="AA47" s="176" t="s">
        <v>65</v>
      </c>
      <c r="AB47" s="176" t="s">
        <v>349</v>
      </c>
      <c r="AC47" s="267"/>
      <c r="AD47" s="267"/>
      <c r="AE47" s="267"/>
      <c r="AF47" s="267"/>
      <c r="AG47" s="267"/>
      <c r="AH47" s="267"/>
      <c r="AQ47" s="268"/>
    </row>
    <row r="48" spans="1:54" ht="12.75" customHeight="1">
      <c r="A48" s="241"/>
      <c r="C48" s="1608" t="s">
        <v>350</v>
      </c>
      <c r="D48" s="1608"/>
      <c r="E48" s="1608"/>
      <c r="F48" s="1608"/>
      <c r="G48" s="1608"/>
      <c r="H48" s="1608"/>
      <c r="I48" s="1608"/>
      <c r="J48" s="267"/>
      <c r="K48" s="267"/>
      <c r="L48" s="267"/>
      <c r="N48" s="227" t="s">
        <v>351</v>
      </c>
      <c r="O48" s="227"/>
      <c r="P48" s="227"/>
      <c r="Q48" s="227"/>
      <c r="R48" s="227"/>
      <c r="S48" s="227"/>
      <c r="T48" s="227"/>
      <c r="Y48" s="234"/>
      <c r="AA48" s="267"/>
      <c r="AB48" s="227" t="s">
        <v>352</v>
      </c>
      <c r="AC48" s="227"/>
      <c r="AD48" s="227"/>
      <c r="AE48" s="227"/>
      <c r="AF48" s="227"/>
      <c r="AG48" s="227"/>
      <c r="AH48" s="227"/>
      <c r="AK48" s="269"/>
      <c r="AL48" s="269"/>
      <c r="AM48" s="269"/>
      <c r="AN48" s="269"/>
      <c r="AO48" s="269"/>
      <c r="AP48" s="269"/>
      <c r="AQ48" s="268"/>
    </row>
    <row r="49" spans="1:78" ht="12.75" customHeight="1">
      <c r="A49" s="241"/>
      <c r="B49" s="176" t="s">
        <v>307</v>
      </c>
      <c r="C49" s="176" t="s">
        <v>353</v>
      </c>
      <c r="L49" s="176" t="s">
        <v>320</v>
      </c>
      <c r="M49" s="176" t="s">
        <v>354</v>
      </c>
      <c r="N49" s="176"/>
      <c r="T49" s="234"/>
      <c r="Y49" s="227"/>
      <c r="AG49" s="176" t="s">
        <v>307</v>
      </c>
      <c r="AH49" s="176" t="s">
        <v>355</v>
      </c>
      <c r="AQ49" s="240"/>
    </row>
    <row r="50" spans="1:78" ht="12.75" customHeight="1">
      <c r="A50" s="241"/>
      <c r="B50" s="227"/>
      <c r="C50" s="227" t="s">
        <v>356</v>
      </c>
      <c r="M50" s="1607" t="s">
        <v>357</v>
      </c>
      <c r="N50" s="1607"/>
      <c r="O50" s="1607"/>
      <c r="P50" s="1607"/>
      <c r="Q50" s="1607"/>
      <c r="R50" s="1607"/>
      <c r="S50" s="1607"/>
      <c r="T50" s="1607"/>
      <c r="U50" s="1607"/>
      <c r="V50" s="1607"/>
      <c r="W50" s="1607"/>
      <c r="X50" s="1607"/>
      <c r="Y50" s="1607"/>
      <c r="Z50" s="1607"/>
      <c r="AA50" s="1607"/>
      <c r="AB50" s="1607"/>
      <c r="AC50" s="1607"/>
      <c r="AD50" s="266"/>
      <c r="AE50" s="266"/>
      <c r="AH50" s="1609" t="s">
        <v>358</v>
      </c>
      <c r="AI50" s="1609"/>
      <c r="AJ50" s="1609"/>
      <c r="AK50" s="1609"/>
      <c r="AL50" s="1609"/>
      <c r="AM50" s="1609"/>
      <c r="AN50" s="1609"/>
      <c r="AO50" s="1609"/>
      <c r="AP50" s="1609"/>
      <c r="AQ50" s="1610"/>
    </row>
    <row r="51" spans="1:78" s="176" customFormat="1" ht="12.75" customHeight="1">
      <c r="A51" s="238"/>
      <c r="B51" s="176" t="s">
        <v>307</v>
      </c>
      <c r="C51" s="176" t="s">
        <v>359</v>
      </c>
      <c r="N51" s="176" t="s">
        <v>307</v>
      </c>
      <c r="O51" s="176" t="s">
        <v>360</v>
      </c>
      <c r="AA51" s="176" t="s">
        <v>307</v>
      </c>
      <c r="AB51" s="176" t="s">
        <v>361</v>
      </c>
      <c r="AQ51" s="248"/>
    </row>
    <row r="52" spans="1:78" s="227" customFormat="1" ht="12.75" customHeight="1">
      <c r="A52" s="235"/>
      <c r="C52" s="227" t="s">
        <v>362</v>
      </c>
      <c r="O52" s="227" t="s">
        <v>363</v>
      </c>
      <c r="AB52" s="227" t="s">
        <v>364</v>
      </c>
      <c r="AQ52" s="265"/>
      <c r="AW52" s="220"/>
      <c r="AX52" s="220"/>
      <c r="BF52" s="220"/>
      <c r="BG52" s="220"/>
      <c r="BJ52" s="220"/>
      <c r="BK52" s="220"/>
      <c r="BL52" s="220"/>
      <c r="BM52" s="220"/>
      <c r="BN52" s="220"/>
      <c r="BQ52" s="220"/>
      <c r="BR52" s="220"/>
      <c r="BS52" s="220"/>
      <c r="BT52" s="220"/>
      <c r="BU52" s="220"/>
      <c r="BV52" s="220"/>
      <c r="BY52" s="220"/>
      <c r="BZ52" s="220"/>
    </row>
    <row r="53" spans="1:78" s="227" customFormat="1" ht="12.75" customHeight="1">
      <c r="A53" s="235"/>
      <c r="B53" s="176" t="s">
        <v>320</v>
      </c>
      <c r="C53" s="176" t="s">
        <v>365</v>
      </c>
      <c r="M53" s="176" t="s">
        <v>320</v>
      </c>
      <c r="N53" s="176" t="s">
        <v>366</v>
      </c>
      <c r="Y53" s="176" t="s">
        <v>307</v>
      </c>
      <c r="Z53" s="176" t="s">
        <v>367</v>
      </c>
      <c r="AK53" s="176" t="s">
        <v>307</v>
      </c>
      <c r="AL53" s="176" t="s">
        <v>368</v>
      </c>
      <c r="AQ53" s="265"/>
      <c r="AW53" s="220"/>
      <c r="AX53" s="220"/>
      <c r="BF53" s="220"/>
      <c r="BG53" s="220"/>
      <c r="BJ53" s="220"/>
      <c r="BK53" s="220"/>
      <c r="BL53" s="220"/>
      <c r="BM53" s="220"/>
      <c r="BN53" s="220"/>
      <c r="BQ53" s="220"/>
      <c r="BR53" s="220"/>
      <c r="BS53" s="220"/>
      <c r="BT53" s="220"/>
      <c r="BU53" s="220"/>
      <c r="BV53" s="220"/>
      <c r="BY53" s="220"/>
      <c r="BZ53" s="220"/>
    </row>
    <row r="54" spans="1:78" s="227" customFormat="1" ht="12.75" customHeight="1">
      <c r="A54" s="235"/>
      <c r="C54" s="227" t="s">
        <v>369</v>
      </c>
      <c r="N54" s="227" t="s">
        <v>370</v>
      </c>
      <c r="Z54" s="227" t="s">
        <v>371</v>
      </c>
      <c r="AL54" s="227" t="s">
        <v>372</v>
      </c>
      <c r="AQ54" s="265"/>
      <c r="AW54" s="220"/>
      <c r="AX54" s="220"/>
      <c r="BF54" s="220"/>
      <c r="BG54" s="220"/>
      <c r="BJ54" s="220"/>
      <c r="BK54" s="220"/>
      <c r="BL54" s="220"/>
      <c r="BM54" s="220"/>
      <c r="BN54" s="220"/>
      <c r="BQ54" s="220"/>
      <c r="BR54" s="220"/>
      <c r="BS54" s="220"/>
      <c r="BT54" s="220"/>
      <c r="BU54" s="220"/>
      <c r="BV54" s="220"/>
      <c r="BY54" s="220"/>
      <c r="BZ54" s="220"/>
    </row>
    <row r="55" spans="1:78" s="176" customFormat="1" ht="13.5" customHeight="1">
      <c r="A55" s="270" t="s">
        <v>373</v>
      </c>
      <c r="B55" s="256"/>
      <c r="C55" s="256"/>
      <c r="D55" s="256"/>
      <c r="E55" s="256"/>
      <c r="F55" s="256"/>
      <c r="G55" s="256"/>
      <c r="H55" s="1600">
        <f>IF(Application!P13="","",Application!P13)</f>
        <v>2026</v>
      </c>
      <c r="I55" s="1600"/>
      <c r="J55" s="1600"/>
      <c r="K55" s="1600"/>
      <c r="L55" s="1594" t="s">
        <v>261</v>
      </c>
      <c r="M55" s="1594"/>
      <c r="N55" s="1600">
        <f>IF(Application!S13="","",Application!S13)</f>
        <v>10</v>
      </c>
      <c r="O55" s="1600"/>
      <c r="P55" s="1594" t="s">
        <v>262</v>
      </c>
      <c r="Q55" s="1594"/>
      <c r="R55" s="1600">
        <f>IF(H55="","",1)</f>
        <v>1</v>
      </c>
      <c r="S55" s="1600"/>
      <c r="T55" s="249" t="s">
        <v>263</v>
      </c>
      <c r="W55" s="176" t="s">
        <v>374</v>
      </c>
      <c r="AC55" s="1600" t="str">
        <f>IF(I29="","",IF(OR(COUNTIF(I29,"*東京*"),COUNTIF(I29,"*东京*"),COUNTIF(I29,"*千葉*"),COUNTIF(I29,"*千叶*"),COUNTIF(I29,"*埼玉*"),COUNTIF(I29,"*群馬*"),COUNTIF(I29,"*群马*"),COUNTIF(I29,"*栃木*"),COUNTIF(I29,"*茨城*"),COUNTIF(I29,"*山梨*"),COUNTIF(I29,"*長野*"),COUNTIF(I29,"*长野*")),"成田国際空港", IF(OR(COUNTIF(I29,"*京都*"),COUNTIF(I29,"*大阪*"),COUNTIF(I29,"*兵庫*"),COUNTIF(I29,"*兵库*"),COUNTIF(I29,"*奈良*"),COUNTIF(I29,"*和歌山*")),"関西国際空港", IF(OR(COUNTIF(I29,"*神奈川*"),COUNTIF(I29,"*静岡*"),COUNTIF(I29,"*静冈*")),"羽田空港", IF(OR(COUNTIF(I29,"*岐阜*"),COUNTIF(I29,"*愛知*"),COUNTIF(I29,"*爱知*"),COUNTIF(I29,"*三重*"),COUNTIF(I29,"*滋賀*"),COUNTIF(I29,"*滋贺*")),"中部国際空港", IF(OR(COUNTIF(I29,"*徳島*"),COUNTIF(I29,"*德岛*"),COUNTIF(I29,"*香川*"),COUNTIF(I29,"*愛媛*"),COUNTIF(I29,"*爱媛*")),"高松空港", IF(OR(COUNTIF(I29,"*岩手*"),COUNTIF(I29,"*宮城*"),COUNTIF(I29,"*宫城*")),"仙台空港", IF(OR(COUNTIF(I29,"*山形*"),COUNTIF(I29,"*新潟*"),COUNTIF(I29,"*新泻*")),"新潟空港", IF(OR(COUNTIF(I29,"*福岡*"),COUNTIF(I29,"*福冈*"),COUNTIF(I29,"*佐賀"),COUNTIF(I29,"*佐贺*")),"福岡空港", IF(OR(COUNTIF(I29,"*広島*"),COUNTIF(I29,"*广岛*"),COUNTIF(I29,"*山口*")),"広島空港",IF(OR(COUNTIF(I29,"*石川*"),COUNTIF(I29,"*福井*")),"小松空港",IF(OR(COUNTIF(I29,"*高知*")),"高知空港",IF(OR(COUNTIF(I29,"*青森*")),"青森空港",IF(OR(COUNTIF(I29,"*鹿児島*"),COUNTIF(I29,"*鹿儿岛*")),"鹿児島空港",IF(OR(COUNTIF(I29,"*岡山*"),COUNTIF(I29,"*冈山*")),"岡山空港",IF(OR(COUNTIF(I29,"*宮崎*"),COUNTIF(I29,"*宫崎*")),"宮崎空港",IF(OR(COUNTIF(I29,"*熊本*")),"熊本空港",IF(OR(COUNTIF(I29,"*秋田*")),"秋田空港",IF(OR(COUNTIF(I29,"*島根*"),COUNTIF(I29,"*岛根*")),"島根空港",IF(OR(COUNTIF(I29,"*北海道*")),"新千歳空港",IF(OR(COUNTIF(I29,"*大分*")),"大分空港",IF(OR(COUNTIF(I29,"*長崎*"),COUNTIF(I29,"*长崎*")),"長崎空港",IF(OR(COUNTIF(I29,"*鳥取*"),COUNTIF(I29,"*鸟取*")),"鳥取空港",IF(OR(COUNTIF(I29,"*沖縄*"),COUNTIF(I29,"*冲绳*")),"那覇空港",IF(OR(COUNTIF(I29,"*富山*")),"富山空港",IF(OR(COUNTIF(I29,"*福島*"),COUNTIF(I29,"*福岛*")),"福島空港", ) ) ) ) ) ) ) ) ) ) ) ) ) ) ) ) ) ) ) ) ) ) ) ) ))</f>
        <v>成田国際空港</v>
      </c>
      <c r="AD55" s="1600"/>
      <c r="AE55" s="1600"/>
      <c r="AF55" s="1600"/>
      <c r="AG55" s="1600"/>
      <c r="AH55" s="1600"/>
      <c r="AI55" s="1600"/>
      <c r="AJ55" s="1600"/>
      <c r="AK55" s="1600"/>
      <c r="AL55" s="1600"/>
      <c r="AM55" s="1600"/>
      <c r="AN55" s="1600"/>
      <c r="AO55" s="1600"/>
      <c r="AP55" s="1600"/>
      <c r="AQ55" s="248"/>
    </row>
    <row r="56" spans="1:78" ht="12.75" customHeight="1">
      <c r="A56" s="241"/>
      <c r="B56" s="227" t="s">
        <v>375</v>
      </c>
      <c r="D56" s="227"/>
      <c r="E56" s="227"/>
      <c r="F56" s="227"/>
      <c r="G56" s="227"/>
      <c r="H56" s="1601"/>
      <c r="I56" s="1601"/>
      <c r="J56" s="1601"/>
      <c r="K56" s="1601"/>
      <c r="L56" s="1599" t="s">
        <v>266</v>
      </c>
      <c r="M56" s="1599"/>
      <c r="N56" s="1601"/>
      <c r="O56" s="1601"/>
      <c r="P56" s="1599" t="s">
        <v>267</v>
      </c>
      <c r="Q56" s="1599"/>
      <c r="R56" s="1601"/>
      <c r="S56" s="1601"/>
      <c r="T56" s="264" t="s">
        <v>268</v>
      </c>
      <c r="W56" s="227"/>
      <c r="X56" s="227" t="s">
        <v>376</v>
      </c>
      <c r="Y56" s="227"/>
      <c r="AC56" s="1601"/>
      <c r="AD56" s="1601"/>
      <c r="AE56" s="1601"/>
      <c r="AF56" s="1601"/>
      <c r="AG56" s="1601"/>
      <c r="AH56" s="1601"/>
      <c r="AI56" s="1601"/>
      <c r="AJ56" s="1601"/>
      <c r="AK56" s="1601"/>
      <c r="AL56" s="1601"/>
      <c r="AM56" s="1601"/>
      <c r="AN56" s="1601"/>
      <c r="AO56" s="1601"/>
      <c r="AP56" s="1601"/>
      <c r="AQ56" s="240"/>
    </row>
    <row r="57" spans="1:78" ht="2.25" customHeight="1">
      <c r="A57" s="241"/>
      <c r="B57" s="227"/>
      <c r="D57" s="227"/>
      <c r="E57" s="227"/>
      <c r="F57" s="227"/>
      <c r="G57" s="227"/>
      <c r="H57" s="176"/>
      <c r="I57" s="176"/>
      <c r="J57" s="271"/>
      <c r="L57" s="269"/>
      <c r="M57" s="269"/>
      <c r="N57" s="256"/>
      <c r="O57" s="269"/>
      <c r="P57" s="261"/>
      <c r="Q57" s="256"/>
      <c r="R57" s="256"/>
      <c r="S57" s="269"/>
      <c r="T57" s="269"/>
      <c r="W57" s="227"/>
      <c r="X57" s="227"/>
      <c r="Y57" s="227"/>
      <c r="AQ57" s="240"/>
    </row>
    <row r="58" spans="1:78" s="176" customFormat="1" ht="13.5" customHeight="1">
      <c r="A58" s="238" t="s">
        <v>377</v>
      </c>
      <c r="H58" s="1600" t="str">
        <f>IF(Application!C13="","",
IFERROR(
  IF(
    ISNUMBER(
      VALUE(
        SUBSTITUTE(
          TRIM(
            SUBSTITUTE(
              SUBSTITUTE(
                SUBSTITUTE(
                  SUBSTITUTE(
                    SUBSTITUTE(
                      SUBSTITUTE(
                        SUBSTITUTE(
                          SUBSTITUTE(
                            SUBSTITUTE(Application!C13,
                              "進学",""),
                            "準備教育",""),
                          "短期",""),
                        "一般",""),
                      "就職",""),
                    "年",""),
                  "コース",""),
                "課程",""),
              "　"," ")
          ),
        " ","")
      )
    ),
    VALUE(
      SUBSTITUTE(
        TRIM(
          SUBSTITUTE(
            SUBSTITUTE(
              SUBSTITUTE(
                SUBSTITUTE(
                  SUBSTITUTE(
                    SUBSTITUTE(
                      SUBSTITUTE(
                        SUBSTITUTE(
                          SUBSTITUTE(Application!C13,
                            "進学",""),
                          "準備教育",""),
                        "短期",""),
                      "一般",""),
                    "就職",""),
                  "年",""),
                "コース",""),
              "課程",""),
            "　"," ")
        ),
      " ","")
    ) &amp; "年",
    "入力エラー"
  ),
"入力エラー"))</f>
        <v>1.6年</v>
      </c>
      <c r="I58" s="1600"/>
      <c r="J58" s="1600"/>
      <c r="K58" s="1600"/>
      <c r="L58" s="1600"/>
      <c r="M58" s="1600"/>
      <c r="N58" s="1600"/>
      <c r="O58" s="1600"/>
      <c r="P58" s="1600"/>
      <c r="Q58" s="1600"/>
      <c r="R58" s="1600"/>
      <c r="S58" s="1600"/>
      <c r="T58" s="1600"/>
      <c r="W58" s="176" t="s">
        <v>378</v>
      </c>
      <c r="AE58" s="249"/>
      <c r="AF58" s="176" t="s">
        <v>65</v>
      </c>
      <c r="AG58" s="259" t="s">
        <v>279</v>
      </c>
      <c r="AH58" s="260" t="s">
        <v>275</v>
      </c>
      <c r="AI58" s="176" t="s">
        <v>66</v>
      </c>
      <c r="AJ58" s="259" t="s">
        <v>280</v>
      </c>
      <c r="AQ58" s="248"/>
    </row>
    <row r="59" spans="1:78" ht="12.75" customHeight="1">
      <c r="A59" s="241"/>
      <c r="B59" s="227" t="s">
        <v>379</v>
      </c>
      <c r="D59" s="227"/>
      <c r="E59" s="227"/>
      <c r="F59" s="227"/>
      <c r="G59" s="227"/>
      <c r="H59" s="1601"/>
      <c r="I59" s="1601"/>
      <c r="J59" s="1601"/>
      <c r="K59" s="1601"/>
      <c r="L59" s="1601"/>
      <c r="M59" s="1601"/>
      <c r="N59" s="1601"/>
      <c r="O59" s="1601"/>
      <c r="P59" s="1601"/>
      <c r="Q59" s="1601"/>
      <c r="R59" s="1601"/>
      <c r="S59" s="1601"/>
      <c r="T59" s="1601"/>
      <c r="W59" s="227"/>
      <c r="X59" s="227" t="s">
        <v>380</v>
      </c>
      <c r="Y59" s="227"/>
      <c r="Z59" s="227"/>
      <c r="AA59" s="227"/>
      <c r="AB59" s="227"/>
      <c r="AC59" s="227"/>
      <c r="AD59" s="227"/>
      <c r="AE59" s="227"/>
      <c r="AF59" s="227"/>
      <c r="AG59" s="261" t="s">
        <v>381</v>
      </c>
      <c r="AH59" s="261" t="s">
        <v>283</v>
      </c>
      <c r="AI59" s="261" t="s">
        <v>382</v>
      </c>
      <c r="AK59" s="227"/>
      <c r="AL59" s="227"/>
      <c r="AQ59" s="240"/>
    </row>
    <row r="60" spans="1:78" ht="2.25" customHeight="1">
      <c r="A60" s="241"/>
      <c r="B60" s="227"/>
      <c r="D60" s="227"/>
      <c r="E60" s="227"/>
      <c r="F60" s="227"/>
      <c r="G60" s="227"/>
      <c r="H60" s="227"/>
      <c r="I60" s="227"/>
      <c r="J60" s="227"/>
      <c r="K60" s="227"/>
      <c r="L60" s="227"/>
      <c r="M60" s="227"/>
      <c r="N60" s="227"/>
      <c r="O60" s="227"/>
      <c r="P60" s="227"/>
      <c r="Q60" s="227"/>
      <c r="R60" s="227"/>
      <c r="S60" s="227"/>
      <c r="T60" s="227"/>
      <c r="V60" s="227"/>
      <c r="W60" s="227"/>
      <c r="X60" s="227"/>
      <c r="Y60" s="227"/>
      <c r="Z60" s="227"/>
      <c r="AA60" s="227"/>
      <c r="AB60" s="227"/>
      <c r="AC60" s="227"/>
      <c r="AD60" s="227"/>
      <c r="AE60" s="261"/>
      <c r="AF60" s="261"/>
      <c r="AG60" s="261"/>
      <c r="AH60" s="261"/>
      <c r="AI60" s="261"/>
      <c r="AJ60" s="227"/>
      <c r="AK60" s="227"/>
      <c r="AQ60" s="240"/>
    </row>
    <row r="61" spans="1:78" s="176" customFormat="1" ht="13.5">
      <c r="A61" s="238" t="s">
        <v>383</v>
      </c>
      <c r="J61" s="1604" t="str">
        <f>IF(Application!Z37="","",Application!Z37)</f>
        <v/>
      </c>
      <c r="K61" s="1605"/>
      <c r="L61" s="1605"/>
      <c r="M61" s="1605"/>
      <c r="N61" s="1605"/>
      <c r="O61" s="1605"/>
      <c r="P61" s="1605"/>
      <c r="Q61" s="1605"/>
      <c r="R61" s="1605"/>
      <c r="S61" s="1605"/>
      <c r="T61" s="1605"/>
      <c r="U61" s="1605"/>
      <c r="V61" s="1605"/>
      <c r="AQ61" s="248"/>
    </row>
    <row r="62" spans="1:78" ht="12.75" customHeight="1">
      <c r="A62" s="241"/>
      <c r="B62" s="227" t="s">
        <v>384</v>
      </c>
      <c r="J62" s="1606"/>
      <c r="K62" s="1606"/>
      <c r="L62" s="1606"/>
      <c r="M62" s="1606"/>
      <c r="N62" s="1606"/>
      <c r="O62" s="1606"/>
      <c r="P62" s="1606"/>
      <c r="Q62" s="1606"/>
      <c r="R62" s="1606"/>
      <c r="S62" s="1606"/>
      <c r="T62" s="1606"/>
      <c r="U62" s="1606"/>
      <c r="V62" s="1606"/>
      <c r="AQ62" s="240"/>
    </row>
    <row r="63" spans="1:78" ht="2.25" customHeight="1">
      <c r="A63" s="241"/>
      <c r="B63" s="227"/>
      <c r="AQ63" s="240"/>
    </row>
    <row r="64" spans="1:78" s="176" customFormat="1" ht="12.75" customHeight="1">
      <c r="A64" s="238" t="s">
        <v>385</v>
      </c>
      <c r="L64" s="176" t="str">
        <f>Application!U130</f>
        <v>□</v>
      </c>
      <c r="M64" s="260" t="s">
        <v>386</v>
      </c>
      <c r="N64" s="260" t="s">
        <v>275</v>
      </c>
      <c r="O64" s="176" t="str">
        <f>Application!AC130</f>
        <v>■</v>
      </c>
      <c r="P64" s="260" t="s">
        <v>387</v>
      </c>
      <c r="AB64" s="272"/>
      <c r="AC64" s="272"/>
      <c r="AD64" s="272"/>
      <c r="AE64" s="272"/>
      <c r="AF64" s="249"/>
      <c r="AG64" s="249"/>
      <c r="AH64" s="272"/>
      <c r="AI64" s="272"/>
      <c r="AJ64" s="249"/>
      <c r="AK64" s="249"/>
      <c r="AL64" s="272"/>
      <c r="AM64" s="272"/>
      <c r="AQ64" s="248"/>
    </row>
    <row r="65" spans="1:43" s="176" customFormat="1" ht="12.75" customHeight="1">
      <c r="A65" s="238"/>
      <c r="B65" s="227" t="s">
        <v>388</v>
      </c>
      <c r="D65" s="227"/>
      <c r="E65" s="227"/>
      <c r="F65" s="227"/>
      <c r="G65" s="227"/>
      <c r="H65" s="227"/>
      <c r="I65" s="227"/>
      <c r="J65" s="227"/>
      <c r="M65" s="261" t="s">
        <v>381</v>
      </c>
      <c r="N65" s="261" t="s">
        <v>283</v>
      </c>
      <c r="O65" s="261" t="s">
        <v>382</v>
      </c>
      <c r="AB65" s="272"/>
      <c r="AC65" s="272"/>
      <c r="AD65" s="272"/>
      <c r="AE65" s="272"/>
      <c r="AF65" s="261"/>
      <c r="AG65" s="261"/>
      <c r="AH65" s="272"/>
      <c r="AI65" s="272"/>
      <c r="AJ65" s="261"/>
      <c r="AK65" s="261"/>
      <c r="AL65" s="272"/>
      <c r="AM65" s="272"/>
      <c r="AN65" s="227"/>
      <c r="AQ65" s="248"/>
    </row>
    <row r="66" spans="1:43" s="176" customFormat="1" ht="12.75" customHeight="1">
      <c r="A66" s="238"/>
      <c r="C66" s="255" t="s">
        <v>389</v>
      </c>
      <c r="L66" s="227"/>
      <c r="AQ66" s="248"/>
    </row>
    <row r="67" spans="1:43" s="176" customFormat="1" ht="12.75" customHeight="1">
      <c r="A67" s="238"/>
      <c r="C67" s="176" t="s">
        <v>390</v>
      </c>
      <c r="E67" s="1600" t="str">
        <f>IF(Application!X130="","",Application!X130)</f>
        <v/>
      </c>
      <c r="F67" s="1600"/>
      <c r="G67" s="1600"/>
      <c r="H67" s="176" t="s">
        <v>391</v>
      </c>
      <c r="K67" s="176" t="s">
        <v>392</v>
      </c>
      <c r="Q67" s="1600" t="str">
        <f>IF(Application!A134="","",Application!A134)</f>
        <v/>
      </c>
      <c r="R67" s="1600"/>
      <c r="S67" s="1600"/>
      <c r="T67" s="1594" t="s">
        <v>261</v>
      </c>
      <c r="U67" s="1594"/>
      <c r="V67" s="1600" t="str">
        <f>IF(Application!D134="","",Application!D134)</f>
        <v/>
      </c>
      <c r="W67" s="1600"/>
      <c r="X67" s="1594" t="s">
        <v>262</v>
      </c>
      <c r="Y67" s="1594"/>
      <c r="Z67" s="1600" t="str">
        <f>IF(Application!F134="","",Application!F134)</f>
        <v/>
      </c>
      <c r="AA67" s="1600"/>
      <c r="AB67" s="176" t="s">
        <v>263</v>
      </c>
      <c r="AC67" s="1594" t="s">
        <v>393</v>
      </c>
      <c r="AD67" s="1594"/>
      <c r="AE67" s="1600" t="str">
        <f>IF(Application!H134="","",Application!H134)</f>
        <v/>
      </c>
      <c r="AF67" s="1600"/>
      <c r="AG67" s="1600"/>
      <c r="AH67" s="1594" t="s">
        <v>261</v>
      </c>
      <c r="AI67" s="1594"/>
      <c r="AJ67" s="1600" t="str">
        <f>IF(Application!K134="","",Application!K134)</f>
        <v/>
      </c>
      <c r="AK67" s="1600"/>
      <c r="AL67" s="1594" t="s">
        <v>262</v>
      </c>
      <c r="AM67" s="1594"/>
      <c r="AN67" s="1600" t="str">
        <f>IF(Application!M134="","",Application!M134)</f>
        <v/>
      </c>
      <c r="AO67" s="1600"/>
      <c r="AP67" s="176" t="s">
        <v>263</v>
      </c>
      <c r="AQ67" s="248"/>
    </row>
    <row r="68" spans="1:43" ht="13.5" customHeight="1">
      <c r="A68" s="241"/>
      <c r="E68" s="1601"/>
      <c r="F68" s="1601"/>
      <c r="G68" s="1601"/>
      <c r="H68" s="269" t="s">
        <v>394</v>
      </c>
      <c r="J68" s="227"/>
      <c r="K68" s="227" t="s">
        <v>395</v>
      </c>
      <c r="M68" s="227"/>
      <c r="N68" s="227"/>
      <c r="O68" s="261"/>
      <c r="Q68" s="1601"/>
      <c r="R68" s="1601"/>
      <c r="S68" s="1601"/>
      <c r="T68" s="1599" t="s">
        <v>266</v>
      </c>
      <c r="U68" s="1599"/>
      <c r="V68" s="1601"/>
      <c r="W68" s="1601"/>
      <c r="X68" s="1599" t="s">
        <v>267</v>
      </c>
      <c r="Y68" s="1599"/>
      <c r="Z68" s="1601"/>
      <c r="AA68" s="1601"/>
      <c r="AB68" s="264" t="s">
        <v>396</v>
      </c>
      <c r="AC68" s="261"/>
      <c r="AD68" s="261"/>
      <c r="AE68" s="1601"/>
      <c r="AF68" s="1601"/>
      <c r="AG68" s="1601"/>
      <c r="AH68" s="1599" t="s">
        <v>266</v>
      </c>
      <c r="AI68" s="1599"/>
      <c r="AJ68" s="1601"/>
      <c r="AK68" s="1601"/>
      <c r="AL68" s="1599" t="s">
        <v>267</v>
      </c>
      <c r="AM68" s="1599"/>
      <c r="AN68" s="1601"/>
      <c r="AO68" s="1601"/>
      <c r="AP68" s="264" t="s">
        <v>268</v>
      </c>
      <c r="AQ68" s="240"/>
    </row>
    <row r="69" spans="1:43" ht="2.25" customHeight="1">
      <c r="A69" s="241"/>
      <c r="H69" s="227"/>
      <c r="I69" s="227"/>
      <c r="J69" s="227"/>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40"/>
    </row>
    <row r="70" spans="1:43" s="176" customFormat="1" ht="12.75" customHeight="1">
      <c r="A70" s="238" t="s">
        <v>645</v>
      </c>
      <c r="Q70" s="176" t="str">
        <f>Application!E39</f>
        <v>□</v>
      </c>
      <c r="R70" s="260" t="s">
        <v>386</v>
      </c>
      <c r="S70" s="260" t="s">
        <v>275</v>
      </c>
      <c r="T70" s="176" t="str">
        <f>Application!G39</f>
        <v>□</v>
      </c>
      <c r="U70" s="260" t="s">
        <v>387</v>
      </c>
      <c r="AB70" s="272"/>
      <c r="AC70" s="272"/>
      <c r="AD70" s="272"/>
      <c r="AE70" s="272"/>
      <c r="AF70" s="249"/>
      <c r="AG70" s="249"/>
      <c r="AH70" s="272"/>
      <c r="AI70" s="272"/>
      <c r="AJ70" s="249"/>
      <c r="AK70" s="249"/>
      <c r="AL70" s="272"/>
      <c r="AM70" s="272"/>
      <c r="AQ70" s="248"/>
    </row>
    <row r="71" spans="1:43" s="176" customFormat="1" ht="12.75" customHeight="1">
      <c r="A71" s="238"/>
      <c r="B71" s="227" t="s">
        <v>646</v>
      </c>
      <c r="D71" s="227"/>
      <c r="E71" s="227"/>
      <c r="F71" s="227"/>
      <c r="G71" s="227"/>
      <c r="H71" s="227"/>
      <c r="I71" s="227"/>
      <c r="J71" s="227"/>
      <c r="R71" s="261" t="s">
        <v>381</v>
      </c>
      <c r="S71" s="261" t="s">
        <v>283</v>
      </c>
      <c r="T71" s="261" t="s">
        <v>382</v>
      </c>
      <c r="AB71" s="272"/>
      <c r="AC71" s="272"/>
      <c r="AD71" s="272"/>
      <c r="AE71" s="272"/>
      <c r="AF71" s="261"/>
      <c r="AG71" s="261"/>
      <c r="AH71" s="272"/>
      <c r="AI71" s="272"/>
      <c r="AJ71" s="261"/>
      <c r="AK71" s="261"/>
      <c r="AL71" s="272"/>
      <c r="AM71" s="272"/>
      <c r="AN71" s="227"/>
      <c r="AQ71" s="248"/>
    </row>
    <row r="72" spans="1:43" ht="2.25" customHeight="1">
      <c r="A72" s="241"/>
      <c r="H72" s="227"/>
      <c r="I72" s="227"/>
      <c r="J72" s="227"/>
      <c r="K72" s="227"/>
      <c r="L72" s="227"/>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c r="AQ72" s="240"/>
    </row>
    <row r="73" spans="1:43" s="176" customFormat="1" ht="12.75" customHeight="1">
      <c r="A73" s="238"/>
      <c r="G73" s="255" t="s">
        <v>403</v>
      </c>
      <c r="L73" s="227"/>
      <c r="Q73" s="176" t="s">
        <v>390</v>
      </c>
      <c r="S73" s="1600" t="str">
        <f>IF(OR(Application!L39="",Application!L39=0),"",Application!L39)</f>
        <v/>
      </c>
      <c r="T73" s="1600"/>
      <c r="U73" s="1600"/>
      <c r="V73" s="176" t="s">
        <v>391</v>
      </c>
      <c r="X73" s="255" t="s">
        <v>648</v>
      </c>
      <c r="AK73" s="1600" t="str">
        <f>IF(S73&lt;&gt;"",Application!R39,IF(OR(Application!R39="",Application!R39=0),"",Application!R39))</f>
        <v/>
      </c>
      <c r="AL73" s="1600"/>
      <c r="AM73" s="1600"/>
      <c r="AN73" s="176" t="s">
        <v>391</v>
      </c>
      <c r="AQ73" s="248"/>
    </row>
    <row r="74" spans="1:43" s="176" customFormat="1" ht="12.75" customHeight="1">
      <c r="A74" s="238"/>
      <c r="E74" s="273"/>
      <c r="F74" s="273"/>
      <c r="G74" s="227" t="s">
        <v>647</v>
      </c>
      <c r="Q74" s="220"/>
      <c r="R74" s="220"/>
      <c r="S74" s="1601"/>
      <c r="T74" s="1601"/>
      <c r="U74" s="1601"/>
      <c r="V74" s="269" t="s">
        <v>394</v>
      </c>
      <c r="W74" s="220"/>
      <c r="X74" s="227" t="s">
        <v>649</v>
      </c>
      <c r="Z74" s="273"/>
      <c r="AA74" s="273"/>
      <c r="AE74" s="273"/>
      <c r="AF74" s="273"/>
      <c r="AG74" s="273"/>
      <c r="AJ74" s="273"/>
      <c r="AK74" s="1601"/>
      <c r="AL74" s="1601"/>
      <c r="AM74" s="1601"/>
      <c r="AN74" s="269" t="s">
        <v>394</v>
      </c>
      <c r="AO74" s="220"/>
      <c r="AQ74" s="248"/>
    </row>
    <row r="75" spans="1:43" ht="2.25" customHeight="1">
      <c r="A75" s="241"/>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40"/>
    </row>
    <row r="76" spans="1:43" s="176" customFormat="1" ht="12.75" customHeight="1">
      <c r="A76" s="238" t="s">
        <v>650</v>
      </c>
      <c r="AA76" s="227"/>
      <c r="AQ76" s="248"/>
    </row>
    <row r="77" spans="1:43" s="176" customFormat="1" ht="12.75" customHeight="1">
      <c r="A77" s="238"/>
      <c r="B77" s="227" t="s">
        <v>651</v>
      </c>
      <c r="AA77" s="227"/>
      <c r="AQ77" s="248"/>
    </row>
    <row r="78" spans="1:43" s="176" customFormat="1" ht="12.75" customHeight="1">
      <c r="A78" s="238"/>
      <c r="B78" s="176" t="s">
        <v>65</v>
      </c>
      <c r="C78" s="259" t="s">
        <v>279</v>
      </c>
      <c r="D78" s="256" t="s">
        <v>397</v>
      </c>
      <c r="E78" s="256"/>
      <c r="F78" s="256"/>
      <c r="G78" s="256"/>
      <c r="J78" s="1602" t="s">
        <v>256</v>
      </c>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602"/>
      <c r="AJ78" s="1602"/>
      <c r="AK78" s="1602"/>
      <c r="AL78" s="249" t="s">
        <v>398</v>
      </c>
      <c r="AM78" s="249" t="s">
        <v>275</v>
      </c>
      <c r="AN78" s="176" t="s">
        <v>66</v>
      </c>
      <c r="AO78" s="259" t="s">
        <v>280</v>
      </c>
      <c r="AQ78" s="248"/>
    </row>
    <row r="79" spans="1:43" ht="12.75" customHeight="1">
      <c r="A79" s="241"/>
      <c r="C79" s="269" t="s">
        <v>381</v>
      </c>
      <c r="D79" s="269" t="s">
        <v>399</v>
      </c>
      <c r="F79" s="227"/>
      <c r="G79" s="227"/>
      <c r="H79" s="227"/>
      <c r="J79" s="1603"/>
      <c r="K79" s="1603"/>
      <c r="L79" s="1603"/>
      <c r="M79" s="1603"/>
      <c r="N79" s="1603"/>
      <c r="O79" s="1603"/>
      <c r="P79" s="1603"/>
      <c r="Q79" s="1603"/>
      <c r="R79" s="1603"/>
      <c r="S79" s="1603"/>
      <c r="T79" s="1603"/>
      <c r="U79" s="1603"/>
      <c r="V79" s="1603"/>
      <c r="W79" s="1603"/>
      <c r="X79" s="1603"/>
      <c r="Y79" s="1603"/>
      <c r="Z79" s="1603"/>
      <c r="AA79" s="1603"/>
      <c r="AB79" s="1603"/>
      <c r="AC79" s="1603"/>
      <c r="AD79" s="1603"/>
      <c r="AE79" s="1603"/>
      <c r="AF79" s="1603"/>
      <c r="AG79" s="1603"/>
      <c r="AH79" s="1603"/>
      <c r="AI79" s="1603"/>
      <c r="AJ79" s="1603"/>
      <c r="AK79" s="1603"/>
      <c r="AL79" s="261" t="s">
        <v>400</v>
      </c>
      <c r="AM79" s="261" t="s">
        <v>283</v>
      </c>
      <c r="AN79" s="261" t="s">
        <v>401</v>
      </c>
      <c r="AQ79" s="240"/>
    </row>
    <row r="80" spans="1:43" ht="2.25" customHeight="1">
      <c r="A80" s="241"/>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c r="AF80" s="227"/>
      <c r="AG80" s="227"/>
      <c r="AH80" s="227"/>
      <c r="AI80" s="227"/>
      <c r="AJ80" s="227"/>
      <c r="AQ80" s="240"/>
    </row>
    <row r="81" spans="1:43" s="176" customFormat="1" ht="13.5" customHeight="1">
      <c r="A81" s="238" t="s">
        <v>652</v>
      </c>
      <c r="N81" s="259"/>
      <c r="O81" s="259"/>
      <c r="P81" s="258"/>
      <c r="Q81" s="176" t="s">
        <v>65</v>
      </c>
      <c r="R81" s="259" t="s">
        <v>279</v>
      </c>
      <c r="S81" s="260" t="s">
        <v>275</v>
      </c>
      <c r="T81" s="176" t="s">
        <v>66</v>
      </c>
      <c r="U81" s="259" t="s">
        <v>280</v>
      </c>
      <c r="AQ81" s="248"/>
    </row>
    <row r="82" spans="1:43" s="227" customFormat="1" ht="12.75" customHeight="1">
      <c r="A82" s="235"/>
      <c r="B82" s="227" t="s">
        <v>402</v>
      </c>
      <c r="N82" s="258"/>
      <c r="O82" s="258"/>
      <c r="P82" s="258"/>
      <c r="R82" s="261" t="s">
        <v>381</v>
      </c>
      <c r="S82" s="261" t="s">
        <v>283</v>
      </c>
      <c r="T82" s="261" t="s">
        <v>382</v>
      </c>
      <c r="AQ82" s="265"/>
    </row>
    <row r="83" spans="1:43" s="176" customFormat="1" ht="13.5" customHeight="1">
      <c r="A83" s="238"/>
      <c r="C83" s="255" t="s">
        <v>403</v>
      </c>
      <c r="O83" s="176" t="s">
        <v>404</v>
      </c>
      <c r="Q83" s="1592"/>
      <c r="R83" s="1592"/>
      <c r="S83" s="1592"/>
      <c r="T83" s="176" t="s">
        <v>391</v>
      </c>
      <c r="V83" s="176" t="s">
        <v>405</v>
      </c>
      <c r="AE83" s="1592"/>
      <c r="AF83" s="1592"/>
      <c r="AG83" s="1592"/>
      <c r="AH83" s="1594" t="s">
        <v>261</v>
      </c>
      <c r="AI83" s="1594"/>
      <c r="AJ83" s="1592"/>
      <c r="AK83" s="1592"/>
      <c r="AL83" s="1594" t="s">
        <v>262</v>
      </c>
      <c r="AM83" s="1594"/>
      <c r="AN83" s="1592"/>
      <c r="AO83" s="1592"/>
      <c r="AP83" s="176" t="s">
        <v>263</v>
      </c>
      <c r="AQ83" s="248"/>
    </row>
    <row r="84" spans="1:43" ht="12.75" customHeight="1">
      <c r="A84" s="241"/>
      <c r="C84" s="269" t="s">
        <v>406</v>
      </c>
      <c r="E84" s="262"/>
      <c r="F84" s="262"/>
      <c r="G84" s="262"/>
      <c r="H84" s="262"/>
      <c r="Q84" s="1593"/>
      <c r="R84" s="1593"/>
      <c r="S84" s="1593"/>
      <c r="T84" s="269" t="s">
        <v>394</v>
      </c>
      <c r="V84" s="227" t="s">
        <v>407</v>
      </c>
      <c r="W84" s="258"/>
      <c r="X84" s="258"/>
      <c r="Y84" s="258"/>
      <c r="Z84" s="258"/>
      <c r="AA84" s="258"/>
      <c r="AB84" s="258"/>
      <c r="AD84" s="222"/>
      <c r="AE84" s="1593"/>
      <c r="AF84" s="1593"/>
      <c r="AG84" s="1593"/>
      <c r="AH84" s="1599" t="s">
        <v>266</v>
      </c>
      <c r="AI84" s="1599"/>
      <c r="AJ84" s="1593"/>
      <c r="AK84" s="1593"/>
      <c r="AL84" s="1599" t="s">
        <v>267</v>
      </c>
      <c r="AM84" s="1599"/>
      <c r="AN84" s="1593"/>
      <c r="AO84" s="1593"/>
      <c r="AP84" s="264" t="s">
        <v>268</v>
      </c>
      <c r="AQ84" s="240"/>
    </row>
    <row r="85" spans="1:43" ht="2.25" customHeight="1">
      <c r="A85" s="241"/>
      <c r="C85" s="262"/>
      <c r="D85" s="262"/>
      <c r="E85" s="262"/>
      <c r="F85" s="262"/>
      <c r="G85" s="262"/>
      <c r="AQ85" s="240"/>
    </row>
    <row r="86" spans="1:43" s="176" customFormat="1" ht="12.75" customHeight="1">
      <c r="A86" s="238" t="s">
        <v>653</v>
      </c>
      <c r="AQ86" s="248"/>
    </row>
    <row r="87" spans="1:43" s="176" customFormat="1" ht="12.75" customHeight="1">
      <c r="A87" s="238"/>
      <c r="B87" s="227" t="s">
        <v>654</v>
      </c>
      <c r="AQ87" s="248"/>
    </row>
    <row r="88" spans="1:43" s="176" customFormat="1" ht="3" customHeight="1">
      <c r="A88" s="238"/>
      <c r="B88" s="227"/>
      <c r="AQ88" s="248"/>
    </row>
    <row r="89" spans="1:43" s="176" customFormat="1" ht="12.75" customHeight="1">
      <c r="A89" s="238"/>
      <c r="B89" s="176" t="str">
        <f>Application!U137</f>
        <v>□</v>
      </c>
      <c r="C89" s="259" t="s">
        <v>279</v>
      </c>
      <c r="D89" s="176" t="s">
        <v>408</v>
      </c>
      <c r="AA89" s="176" t="str">
        <f>Application!Y137</f>
        <v>■</v>
      </c>
      <c r="AB89" s="249" t="s">
        <v>387</v>
      </c>
      <c r="AQ89" s="248"/>
    </row>
    <row r="90" spans="1:43" s="176" customFormat="1" ht="12.75" customHeight="1">
      <c r="A90" s="274"/>
      <c r="B90" s="227"/>
      <c r="C90" s="269" t="s">
        <v>381</v>
      </c>
      <c r="D90" s="1573" t="s">
        <v>409</v>
      </c>
      <c r="E90" s="1573"/>
      <c r="F90" s="1573"/>
      <c r="G90" s="1573"/>
      <c r="H90" s="1573"/>
      <c r="I90" s="1573"/>
      <c r="J90" s="1573"/>
      <c r="K90" s="1573"/>
      <c r="L90" s="1573"/>
      <c r="M90" s="1573"/>
      <c r="N90" s="1573"/>
      <c r="O90" s="1573"/>
      <c r="P90" s="1573"/>
      <c r="Q90" s="1573"/>
      <c r="R90" s="1573"/>
      <c r="S90" s="1573"/>
      <c r="T90" s="1573"/>
      <c r="U90" s="1573"/>
      <c r="V90" s="1573"/>
      <c r="W90" s="1573"/>
      <c r="X90" s="1573"/>
      <c r="Z90" s="261" t="s">
        <v>283</v>
      </c>
      <c r="AA90" s="261" t="s">
        <v>401</v>
      </c>
      <c r="AQ90" s="275"/>
    </row>
    <row r="91" spans="1:43" s="176" customFormat="1" ht="12" customHeight="1">
      <c r="A91" s="1574" t="s">
        <v>410</v>
      </c>
      <c r="B91" s="1575"/>
      <c r="C91" s="1575"/>
      <c r="D91" s="1576"/>
      <c r="E91" s="1574" t="s">
        <v>411</v>
      </c>
      <c r="F91" s="1575"/>
      <c r="G91" s="1575"/>
      <c r="H91" s="1575"/>
      <c r="I91" s="1575"/>
      <c r="J91" s="1575"/>
      <c r="K91" s="1575"/>
      <c r="L91" s="1575"/>
      <c r="M91" s="1576"/>
      <c r="N91" s="1574" t="s">
        <v>412</v>
      </c>
      <c r="O91" s="1575"/>
      <c r="P91" s="1575"/>
      <c r="Q91" s="1576"/>
      <c r="R91" s="1580" t="s">
        <v>413</v>
      </c>
      <c r="S91" s="1581"/>
      <c r="T91" s="1581"/>
      <c r="U91" s="1582"/>
      <c r="V91" s="1586" t="s">
        <v>414</v>
      </c>
      <c r="W91" s="1587"/>
      <c r="X91" s="1587"/>
      <c r="Y91" s="1588"/>
      <c r="Z91" s="1574" t="s">
        <v>415</v>
      </c>
      <c r="AA91" s="1575"/>
      <c r="AB91" s="1575"/>
      <c r="AC91" s="1575"/>
      <c r="AD91" s="1575"/>
      <c r="AE91" s="1575"/>
      <c r="AF91" s="1575"/>
      <c r="AG91" s="1575"/>
      <c r="AH91" s="1576"/>
      <c r="AI91" s="1595" t="s">
        <v>416</v>
      </c>
      <c r="AJ91" s="1595"/>
      <c r="AK91" s="1595"/>
      <c r="AL91" s="1595"/>
      <c r="AM91" s="1595"/>
      <c r="AN91" s="1595"/>
      <c r="AO91" s="1595"/>
      <c r="AP91" s="1595"/>
      <c r="AQ91" s="1596"/>
    </row>
    <row r="92" spans="1:43" s="176" customFormat="1" ht="12" customHeight="1">
      <c r="A92" s="1577"/>
      <c r="B92" s="1578"/>
      <c r="C92" s="1578"/>
      <c r="D92" s="1579"/>
      <c r="E92" s="1577"/>
      <c r="F92" s="1578"/>
      <c r="G92" s="1578"/>
      <c r="H92" s="1578"/>
      <c r="I92" s="1578"/>
      <c r="J92" s="1578"/>
      <c r="K92" s="1578"/>
      <c r="L92" s="1578"/>
      <c r="M92" s="1579"/>
      <c r="N92" s="1577"/>
      <c r="O92" s="1578"/>
      <c r="P92" s="1578"/>
      <c r="Q92" s="1579"/>
      <c r="R92" s="1583"/>
      <c r="S92" s="1584"/>
      <c r="T92" s="1584"/>
      <c r="U92" s="1585"/>
      <c r="V92" s="1589"/>
      <c r="W92" s="1590"/>
      <c r="X92" s="1590"/>
      <c r="Y92" s="1591"/>
      <c r="Z92" s="1577"/>
      <c r="AA92" s="1578"/>
      <c r="AB92" s="1578"/>
      <c r="AC92" s="1578"/>
      <c r="AD92" s="1578"/>
      <c r="AE92" s="1578"/>
      <c r="AF92" s="1578"/>
      <c r="AG92" s="1578"/>
      <c r="AH92" s="1579"/>
      <c r="AI92" s="1597" t="s">
        <v>417</v>
      </c>
      <c r="AJ92" s="1597"/>
      <c r="AK92" s="1597"/>
      <c r="AL92" s="1597"/>
      <c r="AM92" s="1597"/>
      <c r="AN92" s="1597"/>
      <c r="AO92" s="1597"/>
      <c r="AP92" s="1597"/>
      <c r="AQ92" s="1598"/>
    </row>
    <row r="93" spans="1:43" s="176" customFormat="1" ht="10.5" customHeight="1">
      <c r="A93" s="1551" t="s">
        <v>418</v>
      </c>
      <c r="B93" s="1552"/>
      <c r="C93" s="1552"/>
      <c r="D93" s="1553"/>
      <c r="E93" s="1551" t="s">
        <v>419</v>
      </c>
      <c r="F93" s="1552"/>
      <c r="G93" s="1552"/>
      <c r="H93" s="1552"/>
      <c r="I93" s="1552"/>
      <c r="J93" s="1552"/>
      <c r="K93" s="1552"/>
      <c r="L93" s="1552"/>
      <c r="M93" s="1553"/>
      <c r="N93" s="1551" t="s">
        <v>265</v>
      </c>
      <c r="O93" s="1552"/>
      <c r="P93" s="1552"/>
      <c r="Q93" s="1553"/>
      <c r="R93" s="1551" t="s">
        <v>264</v>
      </c>
      <c r="S93" s="1552"/>
      <c r="T93" s="1552"/>
      <c r="U93" s="1553"/>
      <c r="V93" s="1557" t="s">
        <v>420</v>
      </c>
      <c r="W93" s="1558"/>
      <c r="X93" s="1558"/>
      <c r="Y93" s="1559"/>
      <c r="Z93" s="1551" t="s">
        <v>421</v>
      </c>
      <c r="AA93" s="1552"/>
      <c r="AB93" s="1552"/>
      <c r="AC93" s="1552"/>
      <c r="AD93" s="1552"/>
      <c r="AE93" s="1552"/>
      <c r="AF93" s="1552"/>
      <c r="AG93" s="1552"/>
      <c r="AH93" s="1553"/>
      <c r="AI93" s="1563" t="s">
        <v>422</v>
      </c>
      <c r="AJ93" s="1563"/>
      <c r="AK93" s="1563"/>
      <c r="AL93" s="1563"/>
      <c r="AM93" s="1563"/>
      <c r="AN93" s="1563"/>
      <c r="AO93" s="1563"/>
      <c r="AP93" s="1563"/>
      <c r="AQ93" s="1564"/>
    </row>
    <row r="94" spans="1:43" s="227" customFormat="1" ht="10.5" customHeight="1">
      <c r="A94" s="1554"/>
      <c r="B94" s="1555"/>
      <c r="C94" s="1555"/>
      <c r="D94" s="1556"/>
      <c r="E94" s="1554"/>
      <c r="F94" s="1555"/>
      <c r="G94" s="1555"/>
      <c r="H94" s="1555"/>
      <c r="I94" s="1555"/>
      <c r="J94" s="1555"/>
      <c r="K94" s="1555"/>
      <c r="L94" s="1555"/>
      <c r="M94" s="1556"/>
      <c r="N94" s="1554"/>
      <c r="O94" s="1555"/>
      <c r="P94" s="1555"/>
      <c r="Q94" s="1556"/>
      <c r="R94" s="1554"/>
      <c r="S94" s="1555"/>
      <c r="T94" s="1555"/>
      <c r="U94" s="1556"/>
      <c r="V94" s="1560"/>
      <c r="W94" s="1561"/>
      <c r="X94" s="1561"/>
      <c r="Y94" s="1562"/>
      <c r="Z94" s="1554"/>
      <c r="AA94" s="1555"/>
      <c r="AB94" s="1555"/>
      <c r="AC94" s="1555"/>
      <c r="AD94" s="1555"/>
      <c r="AE94" s="1555"/>
      <c r="AF94" s="1555"/>
      <c r="AG94" s="1555"/>
      <c r="AH94" s="1556"/>
      <c r="AI94" s="1565" t="s">
        <v>423</v>
      </c>
      <c r="AJ94" s="1565"/>
      <c r="AK94" s="1565"/>
      <c r="AL94" s="1565"/>
      <c r="AM94" s="1565"/>
      <c r="AN94" s="1565"/>
      <c r="AO94" s="1565"/>
      <c r="AP94" s="1565"/>
      <c r="AQ94" s="1566"/>
    </row>
    <row r="95" spans="1:43" ht="12" customHeight="1">
      <c r="A95" s="1567" t="str">
        <f>IF(Application!A141="","",Application!A141)</f>
        <v/>
      </c>
      <c r="B95" s="1568"/>
      <c r="C95" s="1568"/>
      <c r="D95" s="1569"/>
      <c r="E95" s="1567" t="str">
        <f>IF(Application!C141="","なし",Application!C141)</f>
        <v>なし</v>
      </c>
      <c r="F95" s="1568"/>
      <c r="G95" s="1568"/>
      <c r="H95" s="1568"/>
      <c r="I95" s="1568"/>
      <c r="J95" s="1568"/>
      <c r="K95" s="1568"/>
      <c r="L95" s="1568"/>
      <c r="M95" s="1569"/>
      <c r="N95" s="1570" t="str">
        <f>IF(
 OR(Application!G141="",Application!J141="",Application!L141=""),
 "",
 IF(
  OR(
   NOT(ISNUMBER(Application!G141)),NOT(ISNUMBER(Application!J141)),NOT(ISNUMBER(Application!L141)),
   Application!J141&lt;1,Application!J141&gt;12,Application!L141&lt;1,Application!L141&gt;31
  ),
  "入力エラー",
  TEXT(DATE(Application!G141,Application!J141,Application!L141),"yyyy年m月d日")
 )
)</f>
        <v/>
      </c>
      <c r="O95" s="1571"/>
      <c r="P95" s="1571"/>
      <c r="Q95" s="1572"/>
      <c r="R95" s="1567" t="str">
        <f>IF(Application!N141="","",Application!N141)</f>
        <v/>
      </c>
      <c r="S95" s="1568"/>
      <c r="T95" s="1568"/>
      <c r="U95" s="1569"/>
      <c r="V95" s="111" t="str">
        <f>Application!Q141</f>
        <v>□</v>
      </c>
      <c r="W95" s="259" t="s">
        <v>279</v>
      </c>
      <c r="X95" s="111" t="str">
        <f>Application!S141</f>
        <v>□</v>
      </c>
      <c r="Y95" s="259" t="s">
        <v>280</v>
      </c>
      <c r="Z95" s="1567" t="str">
        <f>IF(Application!U141="","",Application!U141)</f>
        <v/>
      </c>
      <c r="AA95" s="1568"/>
      <c r="AB95" s="1568"/>
      <c r="AC95" s="1568"/>
      <c r="AD95" s="1568"/>
      <c r="AE95" s="1568"/>
      <c r="AF95" s="1568"/>
      <c r="AG95" s="1568"/>
      <c r="AH95" s="1569"/>
      <c r="AI95" s="1568" t="str">
        <f>IF(Application!AB141="","",Application!AB141)</f>
        <v/>
      </c>
      <c r="AJ95" s="1568"/>
      <c r="AK95" s="1568"/>
      <c r="AL95" s="1568"/>
      <c r="AM95" s="1568"/>
      <c r="AN95" s="1568"/>
      <c r="AO95" s="1568"/>
      <c r="AP95" s="1568"/>
      <c r="AQ95" s="1569"/>
    </row>
    <row r="96" spans="1:43" ht="12.75" customHeight="1">
      <c r="A96" s="1542"/>
      <c r="B96" s="1543"/>
      <c r="C96" s="1543"/>
      <c r="D96" s="1544"/>
      <c r="E96" s="1542"/>
      <c r="F96" s="1543"/>
      <c r="G96" s="1543"/>
      <c r="H96" s="1543"/>
      <c r="I96" s="1543"/>
      <c r="J96" s="1543"/>
      <c r="K96" s="1543"/>
      <c r="L96" s="1543"/>
      <c r="M96" s="1544"/>
      <c r="N96" s="1545"/>
      <c r="O96" s="1546"/>
      <c r="P96" s="1546"/>
      <c r="Q96" s="1547"/>
      <c r="R96" s="1542"/>
      <c r="S96" s="1543"/>
      <c r="T96" s="1543"/>
      <c r="U96" s="1544"/>
      <c r="V96" s="1548" t="s">
        <v>424</v>
      </c>
      <c r="W96" s="1549"/>
      <c r="X96" s="1549"/>
      <c r="Y96" s="1550"/>
      <c r="Z96" s="1542"/>
      <c r="AA96" s="1543"/>
      <c r="AB96" s="1543"/>
      <c r="AC96" s="1543"/>
      <c r="AD96" s="1543"/>
      <c r="AE96" s="1543"/>
      <c r="AF96" s="1543"/>
      <c r="AG96" s="1543"/>
      <c r="AH96" s="1544"/>
      <c r="AI96" s="1543"/>
      <c r="AJ96" s="1543"/>
      <c r="AK96" s="1543"/>
      <c r="AL96" s="1543"/>
      <c r="AM96" s="1543"/>
      <c r="AN96" s="1543"/>
      <c r="AO96" s="1543"/>
      <c r="AP96" s="1543"/>
      <c r="AQ96" s="1544"/>
    </row>
    <row r="97" spans="1:43" ht="12" customHeight="1">
      <c r="A97" s="1527" t="str">
        <f>IF(Application!A143="","",Application!A143)</f>
        <v/>
      </c>
      <c r="B97" s="1528"/>
      <c r="C97" s="1528"/>
      <c r="D97" s="1529"/>
      <c r="E97" s="1527" t="str">
        <f>IF(Application!C143="","",Application!C143)</f>
        <v/>
      </c>
      <c r="F97" s="1528"/>
      <c r="G97" s="1528"/>
      <c r="H97" s="1528"/>
      <c r="I97" s="1528"/>
      <c r="J97" s="1528"/>
      <c r="K97" s="1528"/>
      <c r="L97" s="1528"/>
      <c r="M97" s="1529"/>
      <c r="N97" s="1533" t="str">
        <f>IF(
 OR(Application!G143="",Application!J143="",Application!L143=""),
 "",
 IF(
  OR(
   NOT(ISNUMBER(Application!G143)),NOT(ISNUMBER(Application!J143)),NOT(ISNUMBER(Application!L143)),
   Application!J143&lt;1,Application!J143&gt;12,Application!L143&lt;1,Application!L143&gt;31
  ),
  "入力エラー",
  TEXT(DATE(Application!G143,Application!J143,Application!L143),"yyyy年m月d日")
 )
)</f>
        <v/>
      </c>
      <c r="O97" s="1534"/>
      <c r="P97" s="1534"/>
      <c r="Q97" s="1535"/>
      <c r="R97" s="1527" t="str">
        <f>IF(Application!N143="","",Application!N143)</f>
        <v/>
      </c>
      <c r="S97" s="1528"/>
      <c r="T97" s="1528"/>
      <c r="U97" s="1529"/>
      <c r="V97" s="111" t="str">
        <f>Application!Q143</f>
        <v>□</v>
      </c>
      <c r="W97" s="259" t="s">
        <v>279</v>
      </c>
      <c r="X97" s="111" t="str">
        <f>Application!S143</f>
        <v>□</v>
      </c>
      <c r="Y97" s="259" t="s">
        <v>280</v>
      </c>
      <c r="Z97" s="1527" t="str">
        <f>IF(Application!U143="","",Application!U143)</f>
        <v/>
      </c>
      <c r="AA97" s="1528"/>
      <c r="AB97" s="1528"/>
      <c r="AC97" s="1528"/>
      <c r="AD97" s="1528"/>
      <c r="AE97" s="1528"/>
      <c r="AF97" s="1528"/>
      <c r="AG97" s="1528"/>
      <c r="AH97" s="1529"/>
      <c r="AI97" s="1528" t="str">
        <f>IF(Application!AB143="","",Application!AB143)</f>
        <v/>
      </c>
      <c r="AJ97" s="1528"/>
      <c r="AK97" s="1528"/>
      <c r="AL97" s="1528"/>
      <c r="AM97" s="1528"/>
      <c r="AN97" s="1528"/>
      <c r="AO97" s="1528"/>
      <c r="AP97" s="1528"/>
      <c r="AQ97" s="1529"/>
    </row>
    <row r="98" spans="1:43" ht="12.75" customHeight="1">
      <c r="A98" s="1542"/>
      <c r="B98" s="1543"/>
      <c r="C98" s="1543"/>
      <c r="D98" s="1544"/>
      <c r="E98" s="1542"/>
      <c r="F98" s="1543"/>
      <c r="G98" s="1543"/>
      <c r="H98" s="1543"/>
      <c r="I98" s="1543"/>
      <c r="J98" s="1543"/>
      <c r="K98" s="1543"/>
      <c r="L98" s="1543"/>
      <c r="M98" s="1544"/>
      <c r="N98" s="1545"/>
      <c r="O98" s="1546"/>
      <c r="P98" s="1546"/>
      <c r="Q98" s="1547"/>
      <c r="R98" s="1542"/>
      <c r="S98" s="1543"/>
      <c r="T98" s="1543"/>
      <c r="U98" s="1544"/>
      <c r="V98" s="1548" t="s">
        <v>424</v>
      </c>
      <c r="W98" s="1549"/>
      <c r="X98" s="1549"/>
      <c r="Y98" s="1550"/>
      <c r="Z98" s="1542"/>
      <c r="AA98" s="1543"/>
      <c r="AB98" s="1543"/>
      <c r="AC98" s="1543"/>
      <c r="AD98" s="1543"/>
      <c r="AE98" s="1543"/>
      <c r="AF98" s="1543"/>
      <c r="AG98" s="1543"/>
      <c r="AH98" s="1544"/>
      <c r="AI98" s="1543"/>
      <c r="AJ98" s="1543"/>
      <c r="AK98" s="1543"/>
      <c r="AL98" s="1543"/>
      <c r="AM98" s="1543"/>
      <c r="AN98" s="1543"/>
      <c r="AO98" s="1543"/>
      <c r="AP98" s="1543"/>
      <c r="AQ98" s="1544"/>
    </row>
    <row r="99" spans="1:43" ht="12" customHeight="1">
      <c r="A99" s="1527" t="str">
        <f>IF(Application!A145="","",Application!A145)</f>
        <v/>
      </c>
      <c r="B99" s="1528"/>
      <c r="C99" s="1528"/>
      <c r="D99" s="1529"/>
      <c r="E99" s="1527" t="str">
        <f>IF(Application!C145="","",Application!C145)</f>
        <v/>
      </c>
      <c r="F99" s="1528"/>
      <c r="G99" s="1528"/>
      <c r="H99" s="1528"/>
      <c r="I99" s="1528"/>
      <c r="J99" s="1528"/>
      <c r="K99" s="1528"/>
      <c r="L99" s="1528"/>
      <c r="M99" s="1529"/>
      <c r="N99" s="1533" t="str">
        <f>IF(
 OR(Application!G145="",Application!J145="",Application!L145=""),
 "",
 IF(
  OR(
   NOT(ISNUMBER(Application!G145)),NOT(ISNUMBER(Application!J145)),NOT(ISNUMBER(Application!L145)),
   Application!J145&lt;1,Application!J145&gt;12,Application!L145&lt;1,Application!L145&gt;31
  ),
  "入力エラー",
  TEXT(DATE(Application!G145,Application!J145,Application!L145),"yyyy年m月d日")
 )
)</f>
        <v/>
      </c>
      <c r="O99" s="1534"/>
      <c r="P99" s="1534"/>
      <c r="Q99" s="1535"/>
      <c r="R99" s="1527" t="str">
        <f>IF(Application!N145="","",Application!N145)</f>
        <v/>
      </c>
      <c r="S99" s="1528"/>
      <c r="T99" s="1528"/>
      <c r="U99" s="1529"/>
      <c r="V99" s="111" t="str">
        <f>Application!Q145</f>
        <v>□</v>
      </c>
      <c r="W99" s="259" t="s">
        <v>279</v>
      </c>
      <c r="X99" s="111" t="str">
        <f>Application!S145</f>
        <v>□</v>
      </c>
      <c r="Y99" s="259" t="s">
        <v>280</v>
      </c>
      <c r="Z99" s="1527" t="str">
        <f>IF(Application!U145="","",Application!U145)</f>
        <v/>
      </c>
      <c r="AA99" s="1528"/>
      <c r="AB99" s="1528"/>
      <c r="AC99" s="1528"/>
      <c r="AD99" s="1528"/>
      <c r="AE99" s="1528"/>
      <c r="AF99" s="1528"/>
      <c r="AG99" s="1528"/>
      <c r="AH99" s="1529"/>
      <c r="AI99" s="1528" t="str">
        <f>IF(Application!AB145="","",Application!AB145)</f>
        <v/>
      </c>
      <c r="AJ99" s="1528"/>
      <c r="AK99" s="1528"/>
      <c r="AL99" s="1528"/>
      <c r="AM99" s="1528"/>
      <c r="AN99" s="1528"/>
      <c r="AO99" s="1528"/>
      <c r="AP99" s="1528"/>
      <c r="AQ99" s="1529"/>
    </row>
    <row r="100" spans="1:43" ht="12.75" customHeight="1">
      <c r="A100" s="1542"/>
      <c r="B100" s="1543"/>
      <c r="C100" s="1543"/>
      <c r="D100" s="1544"/>
      <c r="E100" s="1542"/>
      <c r="F100" s="1543"/>
      <c r="G100" s="1543"/>
      <c r="H100" s="1543"/>
      <c r="I100" s="1543"/>
      <c r="J100" s="1543"/>
      <c r="K100" s="1543"/>
      <c r="L100" s="1543"/>
      <c r="M100" s="1544"/>
      <c r="N100" s="1545"/>
      <c r="O100" s="1546"/>
      <c r="P100" s="1546"/>
      <c r="Q100" s="1547"/>
      <c r="R100" s="1542"/>
      <c r="S100" s="1543"/>
      <c r="T100" s="1543"/>
      <c r="U100" s="1544"/>
      <c r="V100" s="1548" t="s">
        <v>424</v>
      </c>
      <c r="W100" s="1549"/>
      <c r="X100" s="1549"/>
      <c r="Y100" s="1550"/>
      <c r="Z100" s="1542"/>
      <c r="AA100" s="1543"/>
      <c r="AB100" s="1543"/>
      <c r="AC100" s="1543"/>
      <c r="AD100" s="1543"/>
      <c r="AE100" s="1543"/>
      <c r="AF100" s="1543"/>
      <c r="AG100" s="1543"/>
      <c r="AH100" s="1544"/>
      <c r="AI100" s="1543"/>
      <c r="AJ100" s="1543"/>
      <c r="AK100" s="1543"/>
      <c r="AL100" s="1543"/>
      <c r="AM100" s="1543"/>
      <c r="AN100" s="1543"/>
      <c r="AO100" s="1543"/>
      <c r="AP100" s="1543"/>
      <c r="AQ100" s="1544"/>
    </row>
    <row r="101" spans="1:43" ht="12" customHeight="1">
      <c r="A101" s="1527" t="str">
        <f>IF(Application!A147="","",Application!A147)</f>
        <v/>
      </c>
      <c r="B101" s="1528"/>
      <c r="C101" s="1528"/>
      <c r="D101" s="1529"/>
      <c r="E101" s="1527" t="str">
        <f>IF(Application!C147="","",Application!C147)</f>
        <v/>
      </c>
      <c r="F101" s="1528"/>
      <c r="G101" s="1528"/>
      <c r="H101" s="1528"/>
      <c r="I101" s="1528"/>
      <c r="J101" s="1528"/>
      <c r="K101" s="1528"/>
      <c r="L101" s="1528"/>
      <c r="M101" s="1529"/>
      <c r="N101" s="1533" t="str">
        <f>IF(
 OR(Application!G147="",Application!J147="",Application!L147=""),
 "",
 IF(
  OR(
   NOT(ISNUMBER(Application!G147)),NOT(ISNUMBER(Application!J147)),NOT(ISNUMBER(Application!L147)),
   Application!J147&lt;1,Application!J147&gt;12,Application!L147&lt;1,Application!L147&gt;31
  ),
  "入力エラー",
  TEXT(DATE(Application!G147,Application!J147,Application!L147),"yyyy年m月d日")
 )
)</f>
        <v/>
      </c>
      <c r="O101" s="1534"/>
      <c r="P101" s="1534"/>
      <c r="Q101" s="1535"/>
      <c r="R101" s="1527" t="str">
        <f>IF(Application!N147="","",Application!N147)</f>
        <v/>
      </c>
      <c r="S101" s="1528"/>
      <c r="T101" s="1528"/>
      <c r="U101" s="1529"/>
      <c r="V101" s="111" t="str">
        <f>Application!Q147</f>
        <v>□</v>
      </c>
      <c r="W101" s="259" t="s">
        <v>279</v>
      </c>
      <c r="X101" s="111" t="str">
        <f>Application!S147</f>
        <v>□</v>
      </c>
      <c r="Y101" s="259" t="s">
        <v>280</v>
      </c>
      <c r="Z101" s="1527" t="str">
        <f>IF(Application!U147="","",Application!U147)</f>
        <v/>
      </c>
      <c r="AA101" s="1528"/>
      <c r="AB101" s="1528"/>
      <c r="AC101" s="1528"/>
      <c r="AD101" s="1528"/>
      <c r="AE101" s="1528"/>
      <c r="AF101" s="1528"/>
      <c r="AG101" s="1528"/>
      <c r="AH101" s="1529"/>
      <c r="AI101" s="1528" t="str">
        <f>IF(Application!AB147="","",Application!AB147)</f>
        <v/>
      </c>
      <c r="AJ101" s="1528"/>
      <c r="AK101" s="1528"/>
      <c r="AL101" s="1528"/>
      <c r="AM101" s="1528"/>
      <c r="AN101" s="1528"/>
      <c r="AO101" s="1528"/>
      <c r="AP101" s="1528"/>
      <c r="AQ101" s="1529"/>
    </row>
    <row r="102" spans="1:43" ht="12.75" customHeight="1">
      <c r="A102" s="1530"/>
      <c r="B102" s="1531"/>
      <c r="C102" s="1531"/>
      <c r="D102" s="1532"/>
      <c r="E102" s="1530"/>
      <c r="F102" s="1531"/>
      <c r="G102" s="1531"/>
      <c r="H102" s="1531"/>
      <c r="I102" s="1531"/>
      <c r="J102" s="1531"/>
      <c r="K102" s="1531"/>
      <c r="L102" s="1531"/>
      <c r="M102" s="1532"/>
      <c r="N102" s="1536"/>
      <c r="O102" s="1537"/>
      <c r="P102" s="1537"/>
      <c r="Q102" s="1538"/>
      <c r="R102" s="1530"/>
      <c r="S102" s="1531"/>
      <c r="T102" s="1531"/>
      <c r="U102" s="1532"/>
      <c r="V102" s="1539" t="s">
        <v>424</v>
      </c>
      <c r="W102" s="1540"/>
      <c r="X102" s="1540"/>
      <c r="Y102" s="1541"/>
      <c r="Z102" s="1530"/>
      <c r="AA102" s="1531"/>
      <c r="AB102" s="1531"/>
      <c r="AC102" s="1531"/>
      <c r="AD102" s="1531"/>
      <c r="AE102" s="1531"/>
      <c r="AF102" s="1531"/>
      <c r="AG102" s="1531"/>
      <c r="AH102" s="1532"/>
      <c r="AI102" s="1531"/>
      <c r="AJ102" s="1531"/>
      <c r="AK102" s="1531"/>
      <c r="AL102" s="1531"/>
      <c r="AM102" s="1531"/>
      <c r="AN102" s="1531"/>
      <c r="AO102" s="1531"/>
      <c r="AP102" s="1531"/>
      <c r="AQ102" s="1532"/>
    </row>
    <row r="103" spans="1:43" ht="20.100000000000001" customHeight="1">
      <c r="A103" s="230"/>
      <c r="B103" s="277" t="s">
        <v>425</v>
      </c>
      <c r="C103" s="1520" t="s">
        <v>655</v>
      </c>
      <c r="D103" s="1521"/>
      <c r="E103" s="1521"/>
      <c r="F103" s="1521"/>
      <c r="G103" s="1521"/>
      <c r="H103" s="1521"/>
      <c r="I103" s="1521"/>
      <c r="J103" s="1521"/>
      <c r="K103" s="1521"/>
      <c r="L103" s="1521"/>
      <c r="M103" s="1521"/>
      <c r="N103" s="1521"/>
      <c r="O103" s="1521"/>
      <c r="P103" s="1521"/>
      <c r="Q103" s="1521"/>
      <c r="R103" s="1521"/>
      <c r="S103" s="1521"/>
      <c r="T103" s="1521"/>
      <c r="U103" s="1521"/>
      <c r="V103" s="1521"/>
      <c r="W103" s="1521"/>
      <c r="X103" s="1521"/>
      <c r="Y103" s="1521"/>
      <c r="Z103" s="1521"/>
      <c r="AA103" s="1521"/>
      <c r="AB103" s="1521"/>
      <c r="AC103" s="1521"/>
      <c r="AD103" s="1521"/>
      <c r="AE103" s="1521"/>
      <c r="AF103" s="1521"/>
      <c r="AG103" s="1521"/>
      <c r="AH103" s="1521"/>
      <c r="AI103" s="1521"/>
      <c r="AJ103" s="1521"/>
      <c r="AK103" s="1521"/>
      <c r="AL103" s="1521"/>
      <c r="AM103" s="1521"/>
      <c r="AN103" s="1521"/>
      <c r="AO103" s="1521"/>
      <c r="AP103" s="1521"/>
      <c r="AQ103" s="1522"/>
    </row>
    <row r="104" spans="1:43" ht="20.100000000000001" customHeight="1">
      <c r="A104" s="278"/>
      <c r="B104" s="279"/>
      <c r="C104" s="1523"/>
      <c r="D104" s="1523"/>
      <c r="E104" s="1523"/>
      <c r="F104" s="1523"/>
      <c r="G104" s="1523"/>
      <c r="H104" s="1523"/>
      <c r="I104" s="1523"/>
      <c r="J104" s="1523"/>
      <c r="K104" s="1523"/>
      <c r="L104" s="1523"/>
      <c r="M104" s="1523"/>
      <c r="N104" s="1523"/>
      <c r="O104" s="1523"/>
      <c r="P104" s="1523"/>
      <c r="Q104" s="1523"/>
      <c r="R104" s="1523"/>
      <c r="S104" s="1523"/>
      <c r="T104" s="1523"/>
      <c r="U104" s="1523"/>
      <c r="V104" s="1523"/>
      <c r="W104" s="1523"/>
      <c r="X104" s="1523"/>
      <c r="Y104" s="1523"/>
      <c r="Z104" s="1523"/>
      <c r="AA104" s="1523"/>
      <c r="AB104" s="1523"/>
      <c r="AC104" s="1523"/>
      <c r="AD104" s="1523"/>
      <c r="AE104" s="1523"/>
      <c r="AF104" s="1523"/>
      <c r="AG104" s="1523"/>
      <c r="AH104" s="1523"/>
      <c r="AI104" s="1523"/>
      <c r="AJ104" s="1523"/>
      <c r="AK104" s="1523"/>
      <c r="AL104" s="1523"/>
      <c r="AM104" s="1523"/>
      <c r="AN104" s="1523"/>
      <c r="AO104" s="1523"/>
      <c r="AP104" s="1523"/>
      <c r="AQ104" s="1524"/>
    </row>
    <row r="105" spans="1:43" ht="20.100000000000001" customHeight="1">
      <c r="A105" s="280"/>
      <c r="B105" s="281"/>
      <c r="C105" s="1525"/>
      <c r="D105" s="1525"/>
      <c r="E105" s="1525"/>
      <c r="F105" s="1525"/>
      <c r="G105" s="1525"/>
      <c r="H105" s="1525"/>
      <c r="I105" s="1525"/>
      <c r="J105" s="1525"/>
      <c r="K105" s="1525"/>
      <c r="L105" s="1525"/>
      <c r="M105" s="1525"/>
      <c r="N105" s="1525"/>
      <c r="O105" s="1525"/>
      <c r="P105" s="1525"/>
      <c r="Q105" s="1525"/>
      <c r="R105" s="1525"/>
      <c r="S105" s="1525"/>
      <c r="T105" s="1525"/>
      <c r="U105" s="1525"/>
      <c r="V105" s="1525"/>
      <c r="W105" s="1525"/>
      <c r="X105" s="1525"/>
      <c r="Y105" s="1525"/>
      <c r="Z105" s="1525"/>
      <c r="AA105" s="1525"/>
      <c r="AB105" s="1525"/>
      <c r="AC105" s="1525"/>
      <c r="AD105" s="1525"/>
      <c r="AE105" s="1525"/>
      <c r="AF105" s="1525"/>
      <c r="AG105" s="1525"/>
      <c r="AH105" s="1525"/>
      <c r="AI105" s="1525"/>
      <c r="AJ105" s="1525"/>
      <c r="AK105" s="1525"/>
      <c r="AL105" s="1525"/>
      <c r="AM105" s="1525"/>
      <c r="AN105" s="1525"/>
      <c r="AO105" s="1525"/>
      <c r="AP105" s="1525"/>
      <c r="AQ105" s="1526"/>
    </row>
    <row r="106" spans="1:43" ht="13.5">
      <c r="A106" s="255" t="s">
        <v>657</v>
      </c>
      <c r="R106" s="227"/>
      <c r="V106" s="282"/>
      <c r="W106" s="282"/>
      <c r="X106" s="282"/>
      <c r="Y106" s="282"/>
    </row>
    <row r="107" spans="1:43" ht="13.5">
      <c r="A107" s="227" t="s">
        <v>656</v>
      </c>
      <c r="R107" s="227"/>
      <c r="V107" s="282"/>
      <c r="W107" s="282"/>
      <c r="X107" s="282"/>
      <c r="Y107" s="282"/>
    </row>
    <row r="108" spans="1:43" ht="13.5">
      <c r="A108" s="255" t="s">
        <v>658</v>
      </c>
      <c r="R108" s="227"/>
      <c r="V108" s="282"/>
      <c r="W108" s="282"/>
      <c r="X108" s="282"/>
      <c r="Y108" s="282"/>
    </row>
    <row r="109" spans="1:43" ht="13.5">
      <c r="A109" s="227" t="s">
        <v>659</v>
      </c>
      <c r="R109" s="227"/>
      <c r="V109" s="282"/>
      <c r="W109" s="282"/>
      <c r="X109" s="282"/>
      <c r="Y109" s="282"/>
    </row>
  </sheetData>
  <sheetProtection algorithmName="SHA-512" hashValue="viDR3vmHfbY+49oqYUHlOChZ+MBf6tPd838gjwRu4aRXc8akndvtxWeMV5jsOSHyTgZ+JKesVUf51YMKhOcl3g==" saltValue="lMOCej0h3RaR6FQ+aSuS7Q==" spinCount="100000" sheet="1" formatCells="0" selectLockedCells="1"/>
  <protectedRanges>
    <protectedRange sqref="J17:R18 G18:I18 G17:H17" name="範囲2_1_1_1_1_1_1_1_1_1_1_1_1_1_1_1_1_1_1_1"/>
    <protectedRange sqref="J17:R18 G18:I18 G17:H17" name="範囲1_1_1_1_1_1_1_1_1_1_1_1_1_1_1_1_1_1_1_1"/>
  </protectedRanges>
  <mergeCells count="128">
    <mergeCell ref="O1:T3"/>
    <mergeCell ref="V2:X2"/>
    <mergeCell ref="Y2:AD2"/>
    <mergeCell ref="V3:X3"/>
    <mergeCell ref="Y3:AD3"/>
    <mergeCell ref="B8:I8"/>
    <mergeCell ref="B9:I9"/>
    <mergeCell ref="K5:AG5"/>
    <mergeCell ref="K6:AG6"/>
    <mergeCell ref="C11:AG12"/>
    <mergeCell ref="C13:AG14"/>
    <mergeCell ref="G17:U18"/>
    <mergeCell ref="AC17:AF18"/>
    <mergeCell ref="AG17:AH17"/>
    <mergeCell ref="AI17:AJ18"/>
    <mergeCell ref="AK17:AL17"/>
    <mergeCell ref="P23:AC24"/>
    <mergeCell ref="E24:F24"/>
    <mergeCell ref="H24:I24"/>
    <mergeCell ref="AK24:AL24"/>
    <mergeCell ref="AJ5:AP15"/>
    <mergeCell ref="AN24:AO24"/>
    <mergeCell ref="E26:N27"/>
    <mergeCell ref="X26:AP27"/>
    <mergeCell ref="AM17:AN18"/>
    <mergeCell ref="AO17:AP17"/>
    <mergeCell ref="AG18:AH18"/>
    <mergeCell ref="AK18:AL18"/>
    <mergeCell ref="AO18:AP18"/>
    <mergeCell ref="G20:AP21"/>
    <mergeCell ref="I29:AP30"/>
    <mergeCell ref="I32:T33"/>
    <mergeCell ref="AC32:AO33"/>
    <mergeCell ref="I35:T36"/>
    <mergeCell ref="AC35:AF36"/>
    <mergeCell ref="AG35:AH35"/>
    <mergeCell ref="AI35:AJ36"/>
    <mergeCell ref="AK35:AL35"/>
    <mergeCell ref="AM35:AN36"/>
    <mergeCell ref="AG36:AH36"/>
    <mergeCell ref="AK36:AL36"/>
    <mergeCell ref="AC44:AP44"/>
    <mergeCell ref="C48:I48"/>
    <mergeCell ref="M50:AC50"/>
    <mergeCell ref="AH50:AQ50"/>
    <mergeCell ref="H55:K56"/>
    <mergeCell ref="L55:M55"/>
    <mergeCell ref="N55:O56"/>
    <mergeCell ref="P55:Q55"/>
    <mergeCell ref="R55:S56"/>
    <mergeCell ref="AC55:AP56"/>
    <mergeCell ref="L56:M56"/>
    <mergeCell ref="P56:Q56"/>
    <mergeCell ref="H58:T59"/>
    <mergeCell ref="J61:V62"/>
    <mergeCell ref="E67:G68"/>
    <mergeCell ref="Q67:S68"/>
    <mergeCell ref="T67:U67"/>
    <mergeCell ref="V67:W68"/>
    <mergeCell ref="X67:Y67"/>
    <mergeCell ref="AJ83:AK84"/>
    <mergeCell ref="AL83:AM83"/>
    <mergeCell ref="AN67:AO68"/>
    <mergeCell ref="T68:U68"/>
    <mergeCell ref="X68:Y68"/>
    <mergeCell ref="AH68:AI68"/>
    <mergeCell ref="AL68:AM68"/>
    <mergeCell ref="J78:AK79"/>
    <mergeCell ref="Z67:AA68"/>
    <mergeCell ref="AC67:AD67"/>
    <mergeCell ref="AE67:AG68"/>
    <mergeCell ref="AH67:AI67"/>
    <mergeCell ref="AJ67:AK68"/>
    <mergeCell ref="AL67:AM67"/>
    <mergeCell ref="S73:U74"/>
    <mergeCell ref="AK73:AM74"/>
    <mergeCell ref="D90:X90"/>
    <mergeCell ref="A91:D92"/>
    <mergeCell ref="E91:M92"/>
    <mergeCell ref="N91:Q92"/>
    <mergeCell ref="R91:U92"/>
    <mergeCell ref="V91:Y92"/>
    <mergeCell ref="Q83:S84"/>
    <mergeCell ref="AE83:AG84"/>
    <mergeCell ref="AH83:AI83"/>
    <mergeCell ref="Z91:AH92"/>
    <mergeCell ref="AI91:AQ91"/>
    <mergeCell ref="AI92:AQ92"/>
    <mergeCell ref="AN83:AO84"/>
    <mergeCell ref="AH84:AI84"/>
    <mergeCell ref="AL84:AM84"/>
    <mergeCell ref="A93:D94"/>
    <mergeCell ref="E93:M94"/>
    <mergeCell ref="N93:Q94"/>
    <mergeCell ref="R93:U94"/>
    <mergeCell ref="V93:Y94"/>
    <mergeCell ref="Z93:AH94"/>
    <mergeCell ref="AI93:AQ93"/>
    <mergeCell ref="A97:D98"/>
    <mergeCell ref="E97:M98"/>
    <mergeCell ref="N97:Q98"/>
    <mergeCell ref="R97:U98"/>
    <mergeCell ref="Z97:AH98"/>
    <mergeCell ref="AI97:AQ98"/>
    <mergeCell ref="V98:Y98"/>
    <mergeCell ref="AI94:AQ94"/>
    <mergeCell ref="A95:D96"/>
    <mergeCell ref="E95:M96"/>
    <mergeCell ref="N95:Q96"/>
    <mergeCell ref="R95:U96"/>
    <mergeCell ref="Z95:AH96"/>
    <mergeCell ref="AI95:AQ96"/>
    <mergeCell ref="V96:Y96"/>
    <mergeCell ref="C103:AQ105"/>
    <mergeCell ref="A101:D102"/>
    <mergeCell ref="E101:M102"/>
    <mergeCell ref="N101:Q102"/>
    <mergeCell ref="R101:U102"/>
    <mergeCell ref="Z101:AH102"/>
    <mergeCell ref="AI101:AQ102"/>
    <mergeCell ref="V102:Y102"/>
    <mergeCell ref="A99:D100"/>
    <mergeCell ref="E99:M100"/>
    <mergeCell ref="N99:Q100"/>
    <mergeCell ref="R99:U100"/>
    <mergeCell ref="Z99:AH100"/>
    <mergeCell ref="AI99:AQ100"/>
    <mergeCell ref="V100:Y100"/>
  </mergeCells>
  <phoneticPr fontId="34"/>
  <dataValidations count="1">
    <dataValidation type="list" allowBlank="1" showInputMessage="1" showErrorMessage="1" sqref="AK39 AA47 M47 L45 AB43 AK41 L49 AC45 B45 N41 J41 Y53 V43 P43 AK53 AG49 BO51 M53 BB41:BC41 Y41 U45 B49 B47 B39 H39 N39 T39 B41 B53 B43 AD39 AJ45 B51 N51 AA51 AD41:AE41 AK23 AN23 L64 O64 AF58 AI58 AN78 B78 Q81 T81 AA89 B89 V95 X95 V97 X97 V99 X99 V101 X101 H23 E23" xr:uid="{1BF4E2FF-B578-4DAA-B04A-B043488623A5}">
      <formula1>"□,■"</formula1>
    </dataValidation>
  </dataValidations>
  <printOptions horizontalCentered="1"/>
  <pageMargins left="0.39370078740157483" right="0.39370078740157483" top="0.39370078740157483" bottom="0.39370078740157483" header="0" footer="0"/>
  <pageSetup paperSize="9" scale="60" orientation="portrait" r:id="rId1"/>
  <headerFooter alignWithMargins="0">
    <oddHeader xml:space="preserve">&amp;C
</oddHead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694FF-82EC-48DE-97C4-3FE9D9B31EFF}">
  <sheetPr codeName="Sheet8">
    <pageSetUpPr fitToPage="1"/>
  </sheetPr>
  <dimension ref="A1:AO242"/>
  <sheetViews>
    <sheetView showGridLines="0" topLeftCell="A54" zoomScaleNormal="100" zoomScaleSheetLayoutView="110" workbookViewId="0">
      <selection activeCell="G83" sqref="G83:U84"/>
    </sheetView>
  </sheetViews>
  <sheetFormatPr defaultColWidth="2.625" defaultRowHeight="12" customHeight="1"/>
  <cols>
    <col min="1" max="34" width="3.125" style="284" customWidth="1"/>
    <col min="35" max="16384" width="2.625" style="284"/>
  </cols>
  <sheetData>
    <row r="1" spans="1:41" ht="15" customHeight="1">
      <c r="A1" s="283" t="s">
        <v>426</v>
      </c>
      <c r="Z1" s="284" t="s">
        <v>427</v>
      </c>
    </row>
    <row r="2" spans="1:41" ht="15" customHeight="1">
      <c r="A2" s="285" t="s">
        <v>428</v>
      </c>
      <c r="Z2" s="285" t="s">
        <v>429</v>
      </c>
    </row>
    <row r="3" spans="1:41" ht="2.25" customHeight="1">
      <c r="A3" s="286"/>
      <c r="B3" s="287"/>
      <c r="C3" s="287"/>
      <c r="D3" s="287"/>
      <c r="E3" s="287"/>
      <c r="F3" s="287"/>
      <c r="G3" s="287"/>
      <c r="H3" s="287"/>
      <c r="I3" s="287"/>
      <c r="J3" s="287"/>
      <c r="K3" s="287"/>
      <c r="L3" s="287"/>
      <c r="M3" s="287"/>
      <c r="N3" s="287"/>
      <c r="O3" s="287"/>
      <c r="P3" s="287"/>
      <c r="Q3" s="287"/>
      <c r="R3" s="287"/>
      <c r="S3" s="287"/>
      <c r="T3" s="287"/>
      <c r="U3" s="287"/>
      <c r="V3" s="287"/>
      <c r="W3" s="287"/>
      <c r="X3" s="287"/>
      <c r="Y3" s="287"/>
      <c r="Z3" s="288"/>
      <c r="AA3" s="287"/>
      <c r="AB3" s="287"/>
      <c r="AC3" s="287"/>
      <c r="AD3" s="287"/>
      <c r="AE3" s="287"/>
      <c r="AF3" s="287"/>
      <c r="AG3" s="287"/>
      <c r="AH3" s="289"/>
    </row>
    <row r="4" spans="1:41" ht="14.25" customHeight="1">
      <c r="A4" s="290" t="s">
        <v>616</v>
      </c>
      <c r="B4" s="291"/>
      <c r="C4" s="291"/>
      <c r="D4" s="291"/>
      <c r="E4" s="292" t="s">
        <v>431</v>
      </c>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3"/>
    </row>
    <row r="5" spans="1:41" ht="13.5" customHeight="1">
      <c r="A5" s="290"/>
      <c r="B5" s="291" t="s">
        <v>432</v>
      </c>
      <c r="C5" s="291"/>
      <c r="D5" s="291"/>
      <c r="E5" s="291"/>
      <c r="F5" s="291"/>
      <c r="G5" s="1656" t="str">
        <f>IF('申請人用（認定）１'!V1="","",'申請人用（認定）１'!V1)</f>
        <v>東京日英学院</v>
      </c>
      <c r="H5" s="1656"/>
      <c r="I5" s="1656"/>
      <c r="J5" s="1656"/>
      <c r="K5" s="1656"/>
      <c r="L5" s="1656"/>
      <c r="M5" s="1656"/>
      <c r="N5" s="1656"/>
      <c r="O5" s="1656"/>
      <c r="P5" s="1656"/>
      <c r="Q5" s="1656"/>
      <c r="R5" s="1656"/>
      <c r="S5" s="1656"/>
      <c r="T5" s="1656"/>
      <c r="U5" s="1656"/>
      <c r="V5" s="1656"/>
      <c r="W5" s="1656"/>
      <c r="X5" s="1656"/>
      <c r="Y5" s="1656"/>
      <c r="Z5" s="1656"/>
      <c r="AA5" s="1656"/>
      <c r="AB5" s="1656"/>
      <c r="AC5" s="1656"/>
      <c r="AD5" s="1656"/>
      <c r="AE5" s="1656"/>
      <c r="AF5" s="1656"/>
      <c r="AG5" s="1656"/>
      <c r="AH5" s="293"/>
    </row>
    <row r="6" spans="1:41" ht="12.75" customHeight="1">
      <c r="A6" s="290"/>
      <c r="B6" s="291"/>
      <c r="C6" s="292" t="s">
        <v>433</v>
      </c>
      <c r="D6" s="291"/>
      <c r="E6" s="291"/>
      <c r="F6" s="291"/>
      <c r="G6" s="1657"/>
      <c r="H6" s="1657"/>
      <c r="I6" s="1657"/>
      <c r="J6" s="1657"/>
      <c r="K6" s="1657"/>
      <c r="L6" s="1657"/>
      <c r="M6" s="1657"/>
      <c r="N6" s="1657"/>
      <c r="O6" s="1657"/>
      <c r="P6" s="1657"/>
      <c r="Q6" s="1657"/>
      <c r="R6" s="1657"/>
      <c r="S6" s="1657"/>
      <c r="T6" s="1657"/>
      <c r="U6" s="1657"/>
      <c r="V6" s="1657"/>
      <c r="W6" s="1657"/>
      <c r="X6" s="1657"/>
      <c r="Y6" s="1657"/>
      <c r="Z6" s="1657"/>
      <c r="AA6" s="1657"/>
      <c r="AB6" s="1657"/>
      <c r="AC6" s="1657"/>
      <c r="AD6" s="1657"/>
      <c r="AE6" s="1657"/>
      <c r="AF6" s="1657"/>
      <c r="AG6" s="1657"/>
      <c r="AH6" s="293"/>
      <c r="AO6" s="294"/>
    </row>
    <row r="7" spans="1:41" ht="2.25" customHeight="1">
      <c r="A7" s="290"/>
      <c r="B7" s="291"/>
      <c r="C7" s="292"/>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3"/>
    </row>
    <row r="8" spans="1:41" ht="13.5" customHeight="1">
      <c r="A8" s="290"/>
      <c r="B8" s="291" t="s">
        <v>434</v>
      </c>
      <c r="C8" s="291"/>
      <c r="D8" s="291"/>
      <c r="E8" s="291"/>
      <c r="F8" s="1718" t="str">
        <f>IF('申請人用（認定）１'!I29="","",'申請人用（認定）１'!I29)</f>
        <v>〒135-0042 東京都江東区木場5-11-13-2F</v>
      </c>
      <c r="G8" s="1718"/>
      <c r="H8" s="1718"/>
      <c r="I8" s="1718"/>
      <c r="J8" s="1718"/>
      <c r="K8" s="1718"/>
      <c r="L8" s="1718"/>
      <c r="M8" s="1718"/>
      <c r="N8" s="1718"/>
      <c r="O8" s="1718"/>
      <c r="P8" s="1718"/>
      <c r="Q8" s="1718"/>
      <c r="R8" s="1718"/>
      <c r="S8" s="1718"/>
      <c r="T8" s="291" t="s">
        <v>435</v>
      </c>
      <c r="U8" s="291"/>
      <c r="V8" s="291"/>
      <c r="W8" s="291"/>
      <c r="X8" s="291"/>
      <c r="Y8" s="1656" t="str">
        <f>IF('申請人用（認定）１'!I32="","",'申請人用（認定）１'!I32)</f>
        <v>03-5602-9771</v>
      </c>
      <c r="Z8" s="1656"/>
      <c r="AA8" s="1656"/>
      <c r="AB8" s="1656"/>
      <c r="AC8" s="1656"/>
      <c r="AD8" s="1656"/>
      <c r="AE8" s="1656"/>
      <c r="AF8" s="1656"/>
      <c r="AG8" s="1656"/>
      <c r="AH8" s="293"/>
    </row>
    <row r="9" spans="1:41" ht="12.75" customHeight="1">
      <c r="A9" s="295"/>
      <c r="B9" s="296"/>
      <c r="C9" s="292" t="s">
        <v>436</v>
      </c>
      <c r="D9" s="292"/>
      <c r="E9" s="292"/>
      <c r="F9" s="1719"/>
      <c r="G9" s="1719"/>
      <c r="H9" s="1719"/>
      <c r="I9" s="1719"/>
      <c r="J9" s="1719"/>
      <c r="K9" s="1719"/>
      <c r="L9" s="1719"/>
      <c r="M9" s="1719"/>
      <c r="N9" s="1719"/>
      <c r="O9" s="1719"/>
      <c r="P9" s="1719"/>
      <c r="Q9" s="1719"/>
      <c r="R9" s="1719"/>
      <c r="S9" s="1719"/>
      <c r="T9" s="292"/>
      <c r="U9" s="292" t="s">
        <v>297</v>
      </c>
      <c r="V9" s="292"/>
      <c r="W9" s="296"/>
      <c r="X9" s="296"/>
      <c r="Y9" s="1657"/>
      <c r="Z9" s="1657"/>
      <c r="AA9" s="1657"/>
      <c r="AB9" s="1657"/>
      <c r="AC9" s="1657"/>
      <c r="AD9" s="1657"/>
      <c r="AE9" s="1657"/>
      <c r="AF9" s="1657"/>
      <c r="AG9" s="1657"/>
      <c r="AH9" s="297"/>
    </row>
    <row r="10" spans="1:41" ht="2.25" customHeight="1">
      <c r="A10" s="295"/>
      <c r="B10" s="296"/>
      <c r="C10" s="292"/>
      <c r="D10" s="292"/>
      <c r="E10" s="292"/>
      <c r="F10" s="292"/>
      <c r="G10" s="292"/>
      <c r="H10" s="292"/>
      <c r="I10" s="292"/>
      <c r="J10" s="292"/>
      <c r="K10" s="292"/>
      <c r="L10" s="292"/>
      <c r="M10" s="292"/>
      <c r="N10" s="292"/>
      <c r="O10" s="292"/>
      <c r="P10" s="292"/>
      <c r="Q10" s="292"/>
      <c r="R10" s="292"/>
      <c r="S10" s="292"/>
      <c r="T10" s="292"/>
      <c r="U10" s="292"/>
      <c r="V10" s="292"/>
      <c r="W10" s="296"/>
      <c r="X10" s="296"/>
      <c r="Y10" s="296"/>
      <c r="Z10" s="296"/>
      <c r="AA10" s="296"/>
      <c r="AB10" s="296"/>
      <c r="AC10" s="296"/>
      <c r="AD10" s="296"/>
      <c r="AE10" s="296"/>
      <c r="AF10" s="296"/>
      <c r="AG10" s="296"/>
      <c r="AH10" s="297"/>
    </row>
    <row r="11" spans="1:41" s="300" customFormat="1" ht="13.5" customHeight="1">
      <c r="A11" s="298" t="s">
        <v>617</v>
      </c>
      <c r="B11" s="291"/>
      <c r="C11" s="291"/>
      <c r="D11" s="291"/>
      <c r="E11" s="291"/>
      <c r="F11" s="291"/>
      <c r="G11" s="291"/>
      <c r="H11" s="291"/>
      <c r="I11" s="291"/>
      <c r="J11" s="291"/>
      <c r="K11" s="291"/>
      <c r="L11" s="291"/>
      <c r="M11" s="291"/>
      <c r="N11" s="291"/>
      <c r="O11" s="291"/>
      <c r="P11" s="291"/>
      <c r="Q11" s="291"/>
      <c r="R11" s="291"/>
      <c r="S11" s="291"/>
      <c r="T11" s="291"/>
      <c r="U11" s="291"/>
      <c r="V11" s="1656" t="str">
        <f>IF(Application!AD68="","",Application!AD68)</f>
        <v/>
      </c>
      <c r="W11" s="1656"/>
      <c r="X11" s="1656"/>
      <c r="Y11" s="1656"/>
      <c r="Z11" s="299" t="s">
        <v>261</v>
      </c>
      <c r="AA11" s="291"/>
      <c r="AB11" s="291"/>
      <c r="AC11" s="291"/>
      <c r="AD11" s="291"/>
      <c r="AE11" s="291"/>
      <c r="AF11" s="291"/>
      <c r="AG11" s="291"/>
      <c r="AH11" s="293"/>
    </row>
    <row r="12" spans="1:41" s="300" customFormat="1" ht="12.75" customHeight="1">
      <c r="A12" s="290"/>
      <c r="B12" s="292" t="s">
        <v>438</v>
      </c>
      <c r="C12" s="291"/>
      <c r="D12" s="291"/>
      <c r="E12" s="291"/>
      <c r="F12" s="291"/>
      <c r="G12" s="291"/>
      <c r="H12" s="291"/>
      <c r="I12" s="291"/>
      <c r="J12" s="291"/>
      <c r="K12" s="291"/>
      <c r="L12" s="291"/>
      <c r="M12" s="291"/>
      <c r="N12" s="291"/>
      <c r="O12" s="291"/>
      <c r="P12" s="291"/>
      <c r="Q12" s="291"/>
      <c r="R12" s="291"/>
      <c r="S12" s="291"/>
      <c r="T12" s="291"/>
      <c r="U12" s="291"/>
      <c r="V12" s="1657"/>
      <c r="W12" s="1657"/>
      <c r="X12" s="1657"/>
      <c r="Y12" s="1657"/>
      <c r="Z12" s="301" t="s">
        <v>439</v>
      </c>
      <c r="AA12" s="291"/>
      <c r="AB12" s="291"/>
      <c r="AC12" s="291"/>
      <c r="AD12" s="291"/>
      <c r="AE12" s="291"/>
      <c r="AF12" s="291"/>
      <c r="AG12" s="291"/>
      <c r="AH12" s="293"/>
    </row>
    <row r="13" spans="1:41" s="300" customFormat="1" ht="2.25" customHeight="1">
      <c r="A13" s="290"/>
      <c r="B13" s="291"/>
      <c r="C13" s="292"/>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3"/>
    </row>
    <row r="14" spans="1:41" s="300" customFormat="1" ht="13.5" customHeight="1">
      <c r="A14" s="290" t="s">
        <v>618</v>
      </c>
      <c r="B14" s="291"/>
      <c r="C14" s="291"/>
      <c r="D14" s="291"/>
      <c r="E14" s="291"/>
      <c r="F14" s="291"/>
      <c r="G14" s="291"/>
      <c r="H14" s="291"/>
      <c r="I14" s="291"/>
      <c r="J14" s="291"/>
      <c r="K14" s="291"/>
      <c r="L14" s="291"/>
      <c r="M14" s="292" t="s">
        <v>441</v>
      </c>
      <c r="N14" s="291"/>
      <c r="O14" s="291"/>
      <c r="P14" s="291"/>
      <c r="Q14" s="291"/>
      <c r="R14" s="291"/>
      <c r="S14" s="291"/>
      <c r="T14" s="291"/>
      <c r="U14" s="291"/>
      <c r="V14" s="291"/>
      <c r="W14" s="291"/>
      <c r="X14" s="291"/>
      <c r="Y14" s="291"/>
      <c r="Z14" s="291"/>
      <c r="AA14" s="291"/>
      <c r="AB14" s="291"/>
      <c r="AC14" s="291"/>
      <c r="AD14" s="291"/>
      <c r="AE14" s="291"/>
      <c r="AF14" s="291"/>
      <c r="AG14" s="291"/>
      <c r="AH14" s="293"/>
    </row>
    <row r="15" spans="1:41" s="300" customFormat="1" ht="13.5" customHeight="1">
      <c r="A15" s="290"/>
      <c r="B15" s="291" t="s">
        <v>442</v>
      </c>
      <c r="C15" s="291"/>
      <c r="D15" s="291"/>
      <c r="E15" s="291"/>
      <c r="F15" s="291"/>
      <c r="G15" s="291"/>
      <c r="H15" s="302" t="str">
        <f>IF(Application!J70="卒業","■","□")</f>
        <v>□</v>
      </c>
      <c r="I15" s="291" t="s">
        <v>443</v>
      </c>
      <c r="J15" s="291"/>
      <c r="K15" s="291"/>
      <c r="L15" s="291"/>
      <c r="M15" s="302" t="str">
        <f>IF(Application!J70="在学中","■","□")</f>
        <v>□</v>
      </c>
      <c r="N15" s="291" t="s">
        <v>444</v>
      </c>
      <c r="O15" s="291"/>
      <c r="P15" s="291"/>
      <c r="Q15" s="291"/>
      <c r="R15" s="302" t="str">
        <f>IF(Application!J70="休学中","■","□")</f>
        <v>□</v>
      </c>
      <c r="S15" s="291" t="s">
        <v>445</v>
      </c>
      <c r="T15" s="291"/>
      <c r="U15" s="291"/>
      <c r="V15" s="291"/>
      <c r="W15" s="291"/>
      <c r="X15" s="302" t="str">
        <f>IF(Application!J70="中退","■","□")</f>
        <v>□</v>
      </c>
      <c r="Y15" s="291" t="s">
        <v>446</v>
      </c>
      <c r="Z15" s="291"/>
      <c r="AA15" s="291"/>
      <c r="AB15" s="291"/>
      <c r="AC15" s="291"/>
      <c r="AD15" s="291"/>
      <c r="AE15" s="291"/>
      <c r="AF15" s="291"/>
      <c r="AG15" s="291"/>
      <c r="AH15" s="293"/>
    </row>
    <row r="16" spans="1:41" s="300" customFormat="1" ht="12.75" customHeight="1">
      <c r="A16" s="290"/>
      <c r="B16" s="291"/>
      <c r="C16" s="292" t="s">
        <v>447</v>
      </c>
      <c r="D16" s="292"/>
      <c r="E16" s="292"/>
      <c r="F16" s="292"/>
      <c r="G16" s="292"/>
      <c r="H16" s="292"/>
      <c r="I16" s="292" t="s">
        <v>448</v>
      </c>
      <c r="J16" s="292"/>
      <c r="K16" s="292"/>
      <c r="L16" s="291"/>
      <c r="M16" s="292"/>
      <c r="N16" s="292" t="s">
        <v>449</v>
      </c>
      <c r="O16" s="292"/>
      <c r="P16" s="292"/>
      <c r="Q16" s="291"/>
      <c r="R16" s="292"/>
      <c r="S16" s="292" t="s">
        <v>450</v>
      </c>
      <c r="T16" s="292"/>
      <c r="U16" s="292"/>
      <c r="V16" s="291"/>
      <c r="W16" s="291"/>
      <c r="X16" s="292"/>
      <c r="Y16" s="292" t="s">
        <v>451</v>
      </c>
      <c r="Z16" s="291"/>
      <c r="AA16" s="291"/>
      <c r="AB16" s="291"/>
      <c r="AC16" s="291"/>
      <c r="AD16" s="291"/>
      <c r="AE16" s="291"/>
      <c r="AF16" s="291"/>
      <c r="AG16" s="291"/>
      <c r="AH16" s="293"/>
    </row>
    <row r="17" spans="1:34" s="300" customFormat="1" ht="13.5" customHeight="1">
      <c r="A17" s="290"/>
      <c r="B17" s="291"/>
      <c r="C17" s="302" t="str">
        <f>IF(Application!D70="","□",IF(OR(COUNTIF(Application!D70,"*博士*"),COUNTIF(Application!D70,"*OCT*"),COUNTIF(Application!D70,"*oct*")),"■","□"))</f>
        <v>□</v>
      </c>
      <c r="D17" s="291" t="s">
        <v>452</v>
      </c>
      <c r="E17" s="291"/>
      <c r="F17" s="291"/>
      <c r="G17" s="291"/>
      <c r="H17" s="291"/>
      <c r="I17" s="291"/>
      <c r="J17" s="302" t="str">
        <f>IF(Application!D70="","□",IF(OR(COUNTIF(Application!D70,"*修士*"),COUNTIF(Application!D70,"*AST*"),COUNTIF(Application!D70,"*ast*")),"■","□"))</f>
        <v>□</v>
      </c>
      <c r="K17" s="291" t="s">
        <v>453</v>
      </c>
      <c r="L17" s="291"/>
      <c r="M17" s="291"/>
      <c r="N17" s="291"/>
      <c r="O17" s="291"/>
      <c r="P17" s="291"/>
      <c r="Q17" s="302" t="str">
        <f>IF(Application!D70="","□",IF(OR(COUNTIF(Application!D70,"大学"),COUNTIF(Application!D70,"*本科*"),COUNTIF(Application!D70,"*ACHEL*"),COUNTIF(Application!D70,"*achel*"),COUNTIF(Application!D70,"*NIVER*"),COUNTIF(Application!D70,"*niver*")),"■","□"))</f>
        <v>□</v>
      </c>
      <c r="R17" s="291" t="s">
        <v>454</v>
      </c>
      <c r="S17" s="291"/>
      <c r="T17" s="291"/>
      <c r="U17" s="291"/>
      <c r="V17" s="302" t="str">
        <f>IF(Application!D70="","□",IF(OR(COUNTIF(Application!D70,"短*"),COUNTIF(Application!D70,"*UNIOR COLL*"),COUNTIF(Application!D70,"*unior coll*")),"■","□"))</f>
        <v>□</v>
      </c>
      <c r="W17" s="291" t="s">
        <v>455</v>
      </c>
      <c r="X17" s="291"/>
      <c r="Y17" s="291"/>
      <c r="Z17" s="291"/>
      <c r="AA17" s="291"/>
      <c r="AB17" s="302" t="str">
        <f>IF(Application!D70="","□",IF(OR(COUNTIF(Application!D70,"専*"),COUNTIF(Application!D70,"高等専*"),COUNTIF(Application!D70,"*ECHNO*"),COUNTIF(Application!D70,"*echno*")),"■","□"))</f>
        <v>□</v>
      </c>
      <c r="AC17" s="291" t="s">
        <v>619</v>
      </c>
      <c r="AD17" s="291"/>
      <c r="AE17" s="291"/>
      <c r="AF17" s="291"/>
      <c r="AG17" s="291"/>
      <c r="AH17" s="293"/>
    </row>
    <row r="18" spans="1:34" s="300" customFormat="1" ht="12.75" customHeight="1">
      <c r="A18" s="290"/>
      <c r="B18" s="291"/>
      <c r="C18" s="291"/>
      <c r="D18" s="292" t="s">
        <v>457</v>
      </c>
      <c r="E18" s="292"/>
      <c r="F18" s="292"/>
      <c r="G18" s="292"/>
      <c r="H18" s="292"/>
      <c r="I18" s="292"/>
      <c r="J18" s="292"/>
      <c r="K18" s="292" t="s">
        <v>458</v>
      </c>
      <c r="L18" s="292"/>
      <c r="M18" s="292"/>
      <c r="N18" s="292"/>
      <c r="O18" s="292"/>
      <c r="P18" s="292"/>
      <c r="Q18" s="292"/>
      <c r="R18" s="292" t="s">
        <v>459</v>
      </c>
      <c r="S18" s="292"/>
      <c r="T18" s="292"/>
      <c r="U18" s="292"/>
      <c r="V18" s="292"/>
      <c r="W18" s="292" t="s">
        <v>460</v>
      </c>
      <c r="X18" s="292"/>
      <c r="Y18" s="292"/>
      <c r="Z18" s="292"/>
      <c r="AA18" s="292"/>
      <c r="AB18" s="292"/>
      <c r="AC18" s="292" t="s">
        <v>461</v>
      </c>
      <c r="AD18" s="291"/>
      <c r="AE18" s="291"/>
      <c r="AF18" s="291"/>
      <c r="AG18" s="291"/>
      <c r="AH18" s="293"/>
    </row>
    <row r="19" spans="1:34" s="307" customFormat="1" ht="13.5" customHeight="1">
      <c r="A19" s="303"/>
      <c r="B19" s="304"/>
      <c r="C19" s="302" t="str">
        <f>IF(Application!D70="","□",IF(OR(COUNTIF(Application!D70,"高*"),COUNTIF(Application!D70,"中*"),COUNTIF(Application!D70,"*ENIOR*"),COUNTIF(Application!D70,"*enior*")),"■","□"))</f>
        <v>□</v>
      </c>
      <c r="D19" s="304" t="s">
        <v>462</v>
      </c>
      <c r="E19" s="304"/>
      <c r="F19" s="304"/>
      <c r="G19" s="304"/>
      <c r="H19" s="304"/>
      <c r="I19" s="304"/>
      <c r="J19" s="302" t="s">
        <v>65</v>
      </c>
      <c r="K19" s="304" t="s">
        <v>463</v>
      </c>
      <c r="L19" s="304"/>
      <c r="M19" s="304"/>
      <c r="N19" s="304"/>
      <c r="O19" s="304"/>
      <c r="P19" s="302" t="s">
        <v>65</v>
      </c>
      <c r="Q19" s="304" t="s">
        <v>464</v>
      </c>
      <c r="R19" s="304"/>
      <c r="S19" s="304"/>
      <c r="T19" s="304"/>
      <c r="U19" s="305"/>
      <c r="V19" s="302" t="str">
        <f>IF(Z19="","□","■")</f>
        <v>□</v>
      </c>
      <c r="W19" s="304" t="s">
        <v>465</v>
      </c>
      <c r="X19" s="305"/>
      <c r="Y19" s="305"/>
      <c r="Z19" s="1720" t="str">
        <f>IF(Application!D70="その他","ここに手入力","")</f>
        <v/>
      </c>
      <c r="AA19" s="1720"/>
      <c r="AB19" s="1720"/>
      <c r="AC19" s="1720"/>
      <c r="AD19" s="1720"/>
      <c r="AE19" s="1720"/>
      <c r="AF19" s="1720"/>
      <c r="AG19" s="304" t="s">
        <v>398</v>
      </c>
      <c r="AH19" s="306"/>
    </row>
    <row r="20" spans="1:34" s="300" customFormat="1" ht="12.75" customHeight="1">
      <c r="A20" s="290"/>
      <c r="B20" s="302"/>
      <c r="C20" s="291"/>
      <c r="D20" s="292" t="s">
        <v>466</v>
      </c>
      <c r="E20" s="292"/>
      <c r="F20" s="292"/>
      <c r="G20" s="292"/>
      <c r="H20" s="292"/>
      <c r="I20" s="292"/>
      <c r="J20" s="292"/>
      <c r="K20" s="292" t="s">
        <v>467</v>
      </c>
      <c r="L20" s="292"/>
      <c r="M20" s="292"/>
      <c r="N20" s="292"/>
      <c r="O20" s="292"/>
      <c r="P20" s="292"/>
      <c r="Q20" s="292" t="s">
        <v>468</v>
      </c>
      <c r="R20" s="291"/>
      <c r="S20" s="302"/>
      <c r="T20" s="291"/>
      <c r="U20" s="305"/>
      <c r="V20" s="305"/>
      <c r="W20" s="292" t="s">
        <v>372</v>
      </c>
      <c r="X20" s="305"/>
      <c r="Y20" s="305"/>
      <c r="Z20" s="1720"/>
      <c r="AA20" s="1720"/>
      <c r="AB20" s="1720"/>
      <c r="AC20" s="1720"/>
      <c r="AD20" s="1720"/>
      <c r="AE20" s="1720"/>
      <c r="AF20" s="1720"/>
      <c r="AG20" s="291"/>
      <c r="AH20" s="293"/>
    </row>
    <row r="21" spans="1:34" s="309" customFormat="1" ht="13.5" customHeight="1">
      <c r="A21" s="290"/>
      <c r="B21" s="291" t="s">
        <v>469</v>
      </c>
      <c r="C21" s="291"/>
      <c r="D21" s="291"/>
      <c r="E21" s="291"/>
      <c r="F21" s="291"/>
      <c r="G21" s="291"/>
      <c r="H21" s="1641" t="str">
        <f>IF(Application!O70="","",Application!O70)</f>
        <v/>
      </c>
      <c r="I21" s="1641"/>
      <c r="J21" s="1641"/>
      <c r="K21" s="1641"/>
      <c r="L21" s="1641"/>
      <c r="M21" s="1641"/>
      <c r="N21" s="1641"/>
      <c r="O21" s="1638" t="s">
        <v>470</v>
      </c>
      <c r="P21" s="1638"/>
      <c r="Q21" s="1638"/>
      <c r="R21" s="1638"/>
      <c r="S21" s="1638"/>
      <c r="T21" s="1638"/>
      <c r="U21" s="1638"/>
      <c r="V21" s="1638"/>
      <c r="W21" s="1638"/>
      <c r="X21" s="1656" t="str">
        <f>IF(Application!AB70="","",Application!AB70)</f>
        <v/>
      </c>
      <c r="Y21" s="1656"/>
      <c r="Z21" s="1656"/>
      <c r="AA21" s="1656"/>
      <c r="AB21" s="1656"/>
      <c r="AC21" s="302" t="s">
        <v>261</v>
      </c>
      <c r="AD21" s="1656" t="str">
        <f>IF(Application!AE70="","",Application!AE70)</f>
        <v/>
      </c>
      <c r="AE21" s="1656"/>
      <c r="AF21" s="1695" t="s">
        <v>471</v>
      </c>
      <c r="AG21" s="1695"/>
      <c r="AH21" s="308"/>
    </row>
    <row r="22" spans="1:34" s="300" customFormat="1" ht="12.75" customHeight="1">
      <c r="A22" s="290"/>
      <c r="B22" s="291"/>
      <c r="C22" s="292" t="s">
        <v>472</v>
      </c>
      <c r="D22" s="292"/>
      <c r="E22" s="292"/>
      <c r="F22" s="292"/>
      <c r="G22" s="292"/>
      <c r="H22" s="1642"/>
      <c r="I22" s="1642"/>
      <c r="J22" s="1642"/>
      <c r="K22" s="1642"/>
      <c r="L22" s="1642"/>
      <c r="M22" s="1642"/>
      <c r="N22" s="1642"/>
      <c r="O22" s="291"/>
      <c r="P22" s="1709" t="s">
        <v>473</v>
      </c>
      <c r="Q22" s="1709"/>
      <c r="R22" s="1709"/>
      <c r="S22" s="1709"/>
      <c r="T22" s="1709"/>
      <c r="U22" s="1709"/>
      <c r="V22" s="1709"/>
      <c r="W22" s="1709"/>
      <c r="X22" s="1657"/>
      <c r="Y22" s="1657"/>
      <c r="Z22" s="1657"/>
      <c r="AA22" s="1657"/>
      <c r="AB22" s="1657"/>
      <c r="AC22" s="311" t="s">
        <v>266</v>
      </c>
      <c r="AD22" s="1657"/>
      <c r="AE22" s="1657"/>
      <c r="AF22" s="1710" t="s">
        <v>267</v>
      </c>
      <c r="AG22" s="1710"/>
      <c r="AH22" s="293"/>
    </row>
    <row r="23" spans="1:34" s="314" customFormat="1" ht="2.25" customHeight="1">
      <c r="A23" s="298"/>
      <c r="B23" s="312"/>
      <c r="C23" s="312"/>
      <c r="D23" s="312"/>
      <c r="E23" s="312"/>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3"/>
    </row>
    <row r="24" spans="1:34" s="291" customFormat="1" ht="13.15" customHeight="1">
      <c r="A24" s="290" t="s">
        <v>620</v>
      </c>
      <c r="M24" s="292"/>
      <c r="AH24" s="293"/>
    </row>
    <row r="25" spans="1:34" s="300" customFormat="1" ht="12.75" customHeight="1">
      <c r="A25" s="290"/>
      <c r="B25" s="1711" t="s">
        <v>621</v>
      </c>
      <c r="C25" s="1711"/>
      <c r="D25" s="1711"/>
      <c r="E25" s="1711"/>
      <c r="F25" s="1711"/>
      <c r="G25" s="1711"/>
      <c r="H25" s="1711"/>
      <c r="I25" s="1711"/>
      <c r="J25" s="1711"/>
      <c r="K25" s="1711"/>
      <c r="L25" s="1711"/>
      <c r="M25" s="1711"/>
      <c r="N25" s="1711"/>
      <c r="O25" s="1711"/>
      <c r="P25" s="1711"/>
      <c r="Q25" s="1711"/>
      <c r="R25" s="1711"/>
      <c r="S25" s="1711"/>
      <c r="T25" s="1711"/>
      <c r="U25" s="1711"/>
      <c r="V25" s="1711"/>
      <c r="W25" s="1711"/>
      <c r="X25" s="1711"/>
      <c r="Y25" s="1711"/>
      <c r="Z25" s="1711"/>
      <c r="AA25" s="1711"/>
      <c r="AB25" s="1711"/>
      <c r="AC25" s="1711"/>
      <c r="AD25" s="1711"/>
      <c r="AE25" s="1711"/>
      <c r="AF25" s="1711"/>
      <c r="AG25" s="1711"/>
      <c r="AH25" s="1712"/>
    </row>
    <row r="26" spans="1:34" s="315" customFormat="1" ht="13.35" customHeight="1">
      <c r="A26" s="1713" t="s">
        <v>622</v>
      </c>
      <c r="B26" s="1714"/>
      <c r="C26" s="1714"/>
      <c r="D26" s="1715"/>
      <c r="E26" s="1713" t="s">
        <v>623</v>
      </c>
      <c r="F26" s="1714"/>
      <c r="G26" s="1714"/>
      <c r="H26" s="1715"/>
      <c r="I26" s="1716"/>
      <c r="J26" s="1716"/>
      <c r="K26" s="1716"/>
      <c r="L26" s="1716"/>
      <c r="M26" s="1716"/>
      <c r="N26" s="1716"/>
      <c r="O26" s="1716"/>
      <c r="P26" s="1716"/>
      <c r="Q26" s="1716"/>
      <c r="R26" s="1713" t="s">
        <v>622</v>
      </c>
      <c r="S26" s="1714"/>
      <c r="T26" s="1714"/>
      <c r="U26" s="1715"/>
      <c r="V26" s="1713" t="s">
        <v>623</v>
      </c>
      <c r="W26" s="1714"/>
      <c r="X26" s="1714"/>
      <c r="Y26" s="1715"/>
      <c r="Z26" s="1716"/>
      <c r="AA26" s="1716"/>
      <c r="AB26" s="1716"/>
      <c r="AC26" s="1716"/>
      <c r="AD26" s="1716"/>
      <c r="AE26" s="1716"/>
      <c r="AF26" s="1716"/>
      <c r="AG26" s="1716"/>
      <c r="AH26" s="1717"/>
    </row>
    <row r="27" spans="1:34" s="315" customFormat="1" ht="13.35" customHeight="1">
      <c r="A27" s="1706" t="s">
        <v>624</v>
      </c>
      <c r="B27" s="1707"/>
      <c r="C27" s="1707"/>
      <c r="D27" s="1708"/>
      <c r="E27" s="1706" t="s">
        <v>625</v>
      </c>
      <c r="F27" s="1707"/>
      <c r="G27" s="1707"/>
      <c r="H27" s="1708"/>
      <c r="I27" s="1695" t="s">
        <v>626</v>
      </c>
      <c r="J27" s="1695"/>
      <c r="K27" s="1695"/>
      <c r="L27" s="1695"/>
      <c r="M27" s="1695"/>
      <c r="N27" s="1695"/>
      <c r="O27" s="1695"/>
      <c r="P27" s="1695"/>
      <c r="Q27" s="1695"/>
      <c r="R27" s="1706" t="s">
        <v>624</v>
      </c>
      <c r="S27" s="1707"/>
      <c r="T27" s="1707"/>
      <c r="U27" s="1708"/>
      <c r="V27" s="1706" t="s">
        <v>625</v>
      </c>
      <c r="W27" s="1707"/>
      <c r="X27" s="1707"/>
      <c r="Y27" s="1708"/>
      <c r="Z27" s="1695" t="s">
        <v>626</v>
      </c>
      <c r="AA27" s="1695"/>
      <c r="AB27" s="1695"/>
      <c r="AC27" s="1695"/>
      <c r="AD27" s="1695"/>
      <c r="AE27" s="1695"/>
      <c r="AF27" s="1695"/>
      <c r="AG27" s="1695"/>
      <c r="AH27" s="1696"/>
    </row>
    <row r="28" spans="1:34" s="315" customFormat="1" ht="13.35" customHeight="1">
      <c r="A28" s="1697" t="s">
        <v>261</v>
      </c>
      <c r="B28" s="1698"/>
      <c r="C28" s="1695" t="s">
        <v>627</v>
      </c>
      <c r="D28" s="1696"/>
      <c r="E28" s="1697" t="s">
        <v>261</v>
      </c>
      <c r="F28" s="1698"/>
      <c r="G28" s="1695" t="s">
        <v>627</v>
      </c>
      <c r="H28" s="1696"/>
      <c r="I28" s="1699" t="s">
        <v>628</v>
      </c>
      <c r="J28" s="1700"/>
      <c r="K28" s="1700"/>
      <c r="L28" s="1700"/>
      <c r="M28" s="1700"/>
      <c r="N28" s="1700"/>
      <c r="O28" s="1700"/>
      <c r="P28" s="1700"/>
      <c r="Q28" s="1701"/>
      <c r="R28" s="1697" t="s">
        <v>261</v>
      </c>
      <c r="S28" s="1698"/>
      <c r="T28" s="1695" t="s">
        <v>627</v>
      </c>
      <c r="U28" s="1696"/>
      <c r="V28" s="1697" t="s">
        <v>261</v>
      </c>
      <c r="W28" s="1698"/>
      <c r="X28" s="1695" t="s">
        <v>627</v>
      </c>
      <c r="Y28" s="1696"/>
      <c r="Z28" s="1699" t="s">
        <v>629</v>
      </c>
      <c r="AA28" s="1700"/>
      <c r="AB28" s="1700"/>
      <c r="AC28" s="1700"/>
      <c r="AD28" s="1700"/>
      <c r="AE28" s="1700"/>
      <c r="AF28" s="1700"/>
      <c r="AG28" s="1700"/>
      <c r="AH28" s="1701"/>
    </row>
    <row r="29" spans="1:34" s="315" customFormat="1" ht="13.35" customHeight="1">
      <c r="A29" s="1702" t="s">
        <v>266</v>
      </c>
      <c r="B29" s="1703"/>
      <c r="C29" s="1704" t="s">
        <v>267</v>
      </c>
      <c r="D29" s="1705"/>
      <c r="E29" s="1702" t="s">
        <v>266</v>
      </c>
      <c r="F29" s="1703"/>
      <c r="G29" s="1704" t="s">
        <v>267</v>
      </c>
      <c r="H29" s="1705"/>
      <c r="I29" s="317"/>
      <c r="J29" s="317"/>
      <c r="K29" s="317"/>
      <c r="L29" s="317"/>
      <c r="M29" s="317"/>
      <c r="N29" s="317"/>
      <c r="O29" s="317"/>
      <c r="P29" s="317"/>
      <c r="Q29" s="317"/>
      <c r="R29" s="1702" t="s">
        <v>266</v>
      </c>
      <c r="S29" s="1703"/>
      <c r="T29" s="1704" t="s">
        <v>267</v>
      </c>
      <c r="U29" s="1705"/>
      <c r="V29" s="1702" t="s">
        <v>266</v>
      </c>
      <c r="W29" s="1703"/>
      <c r="X29" s="1704" t="s">
        <v>267</v>
      </c>
      <c r="Y29" s="1705"/>
      <c r="Z29" s="317"/>
      <c r="AA29" s="317"/>
      <c r="AB29" s="317"/>
      <c r="AC29" s="317"/>
      <c r="AD29" s="317"/>
      <c r="AE29" s="317"/>
      <c r="AF29" s="317"/>
      <c r="AG29" s="317"/>
      <c r="AH29" s="318"/>
    </row>
    <row r="30" spans="1:34" s="315" customFormat="1" ht="13.35" customHeight="1">
      <c r="A30" s="1691" t="str">
        <f>IF(Application!U56="","",Application!U56)</f>
        <v/>
      </c>
      <c r="B30" s="1692"/>
      <c r="C30" s="1693" t="str">
        <f>IF(Application!X56="","",Application!X56)</f>
        <v/>
      </c>
      <c r="D30" s="1694"/>
      <c r="E30" s="1691" t="str">
        <f>IF(Application!U58="","",Application!U58)</f>
        <v/>
      </c>
      <c r="F30" s="1692"/>
      <c r="G30" s="1693" t="str">
        <f>IF(Application!X58="","",Application!X58)</f>
        <v/>
      </c>
      <c r="H30" s="1694"/>
      <c r="I30" s="1686" t="str">
        <f>IF(Application!D56="","",Application!D56)</f>
        <v/>
      </c>
      <c r="J30" s="1687"/>
      <c r="K30" s="1687"/>
      <c r="L30" s="1687"/>
      <c r="M30" s="1687"/>
      <c r="N30" s="1687"/>
      <c r="O30" s="1687"/>
      <c r="P30" s="1687"/>
      <c r="Q30" s="1688"/>
      <c r="R30" s="1691" t="str">
        <f>IF(Application!S91="","",Application!S91)</f>
        <v/>
      </c>
      <c r="S30" s="1692"/>
      <c r="T30" s="1693" t="str">
        <f>IF(Application!V91="","",Application!V91)</f>
        <v/>
      </c>
      <c r="U30" s="1694"/>
      <c r="V30" s="1691" t="str">
        <f>IF(Application!Z91="",
 "",
 IF(NOT(ISNUMBER(Application!Z91)),
 Application!Z91,
  IF(
   OR(
   NOT(ISNUMBER(Application!AC91)),NOT(ISNUMBER(Application!AE91)),
   Application!AC91&lt;1,Application!AC91&gt;12,Application!AE91&lt;1,Application!AE91&gt;31
  ),
  "入力エラー",
  Application!Z91
 )
))</f>
        <v/>
      </c>
      <c r="W30" s="1692"/>
      <c r="X30" s="1693" t="str">
        <f>IF(Application!AC91="","",Application!AC91)</f>
        <v/>
      </c>
      <c r="Y30" s="1694"/>
      <c r="Z30" s="1686" t="str">
        <f>IF(Application!A91="","",Application!A91)</f>
        <v/>
      </c>
      <c r="AA30" s="1687"/>
      <c r="AB30" s="1687"/>
      <c r="AC30" s="1687"/>
      <c r="AD30" s="1687"/>
      <c r="AE30" s="1687"/>
      <c r="AF30" s="1687"/>
      <c r="AG30" s="1687"/>
      <c r="AH30" s="1688"/>
    </row>
    <row r="31" spans="1:34" s="315" customFormat="1" ht="13.35" customHeight="1">
      <c r="A31" s="1689"/>
      <c r="B31" s="1690"/>
      <c r="C31" s="1677"/>
      <c r="D31" s="1678"/>
      <c r="E31" s="1689"/>
      <c r="F31" s="1690"/>
      <c r="G31" s="1677"/>
      <c r="H31" s="1678"/>
      <c r="I31" s="1679"/>
      <c r="J31" s="1680"/>
      <c r="K31" s="1680"/>
      <c r="L31" s="1680"/>
      <c r="M31" s="1680"/>
      <c r="N31" s="1680"/>
      <c r="O31" s="1680"/>
      <c r="P31" s="1680"/>
      <c r="Q31" s="1681"/>
      <c r="R31" s="1689"/>
      <c r="S31" s="1690"/>
      <c r="T31" s="1677"/>
      <c r="U31" s="1678"/>
      <c r="V31" s="1689"/>
      <c r="W31" s="1690"/>
      <c r="X31" s="1677"/>
      <c r="Y31" s="1678"/>
      <c r="Z31" s="1679"/>
      <c r="AA31" s="1680"/>
      <c r="AB31" s="1680"/>
      <c r="AC31" s="1680"/>
      <c r="AD31" s="1680"/>
      <c r="AE31" s="1680"/>
      <c r="AF31" s="1680"/>
      <c r="AG31" s="1680"/>
      <c r="AH31" s="1681"/>
    </row>
    <row r="32" spans="1:34" s="315" customFormat="1" ht="13.35" customHeight="1">
      <c r="A32" s="1682" t="str">
        <f>IF(Application!U60="","",Application!U60)</f>
        <v/>
      </c>
      <c r="B32" s="1683"/>
      <c r="C32" s="1666" t="str">
        <f>IF(Application!X60="","",Application!X60)</f>
        <v/>
      </c>
      <c r="D32" s="1667"/>
      <c r="E32" s="1682" t="str">
        <f>IF(Application!U62="","",Application!U62)</f>
        <v/>
      </c>
      <c r="F32" s="1683"/>
      <c r="G32" s="1666" t="str">
        <f>IF(Application!X62="","",Application!X62)</f>
        <v/>
      </c>
      <c r="H32" s="1667"/>
      <c r="I32" s="1670" t="str">
        <f>IF(Application!D60="","",Application!D60)</f>
        <v/>
      </c>
      <c r="J32" s="1671"/>
      <c r="K32" s="1671"/>
      <c r="L32" s="1671"/>
      <c r="M32" s="1671"/>
      <c r="N32" s="1671"/>
      <c r="O32" s="1671"/>
      <c r="P32" s="1671"/>
      <c r="Q32" s="1672"/>
      <c r="R32" s="1682" t="str">
        <f>IF(Application!S93="","",Application!S93)</f>
        <v/>
      </c>
      <c r="S32" s="1683"/>
      <c r="T32" s="1666" t="str">
        <f>IF(Application!V93="","",Application!V93)</f>
        <v/>
      </c>
      <c r="U32" s="1667"/>
      <c r="V32" s="1682" t="str">
        <f>IF(Application!Z93="",
 "",
 IF(NOT(ISNUMBER(Application!Z93)),
 Application!Z93,
  IF(
   OR(
   NOT(ISNUMBER(Application!AC93)),NOT(ISNUMBER(Application!AE93)),
   Application!AC93&lt;1,Application!AC93&gt;12,Application!AE93&lt;1,Application!AE93&gt;31
  ),
  "入力エラー",
  Application!Z93
 )
))</f>
        <v/>
      </c>
      <c r="W32" s="1683"/>
      <c r="X32" s="1666" t="str">
        <f>IF(Application!AC93="","",Application!AC93)</f>
        <v/>
      </c>
      <c r="Y32" s="1667"/>
      <c r="Z32" s="1670" t="str">
        <f>IF(Application!A93="","",Application!A93)</f>
        <v/>
      </c>
      <c r="AA32" s="1671"/>
      <c r="AB32" s="1671"/>
      <c r="AC32" s="1671"/>
      <c r="AD32" s="1671"/>
      <c r="AE32" s="1671"/>
      <c r="AF32" s="1671"/>
      <c r="AG32" s="1671"/>
      <c r="AH32" s="1672"/>
    </row>
    <row r="33" spans="1:34" s="315" customFormat="1" ht="13.35" customHeight="1">
      <c r="A33" s="1689"/>
      <c r="B33" s="1690"/>
      <c r="C33" s="1677"/>
      <c r="D33" s="1678"/>
      <c r="E33" s="1689"/>
      <c r="F33" s="1690"/>
      <c r="G33" s="1677"/>
      <c r="H33" s="1678"/>
      <c r="I33" s="1679"/>
      <c r="J33" s="1680"/>
      <c r="K33" s="1680"/>
      <c r="L33" s="1680"/>
      <c r="M33" s="1680"/>
      <c r="N33" s="1680"/>
      <c r="O33" s="1680"/>
      <c r="P33" s="1680"/>
      <c r="Q33" s="1681"/>
      <c r="R33" s="1689"/>
      <c r="S33" s="1690"/>
      <c r="T33" s="1677"/>
      <c r="U33" s="1678"/>
      <c r="V33" s="1689"/>
      <c r="W33" s="1690"/>
      <c r="X33" s="1677"/>
      <c r="Y33" s="1678"/>
      <c r="Z33" s="1679"/>
      <c r="AA33" s="1680"/>
      <c r="AB33" s="1680"/>
      <c r="AC33" s="1680"/>
      <c r="AD33" s="1680"/>
      <c r="AE33" s="1680"/>
      <c r="AF33" s="1680"/>
      <c r="AG33" s="1680"/>
      <c r="AH33" s="1681"/>
    </row>
    <row r="34" spans="1:34" s="315" customFormat="1" ht="13.35" customHeight="1">
      <c r="A34" s="1682" t="str">
        <f>IF(Application!U64="","",Application!U64)</f>
        <v/>
      </c>
      <c r="B34" s="1683"/>
      <c r="C34" s="1666" t="str">
        <f>IF(Application!X64="","",Application!X64)</f>
        <v/>
      </c>
      <c r="D34" s="1667"/>
      <c r="E34" s="1682" t="str">
        <f>IF(Application!U66="","",Application!U66)</f>
        <v/>
      </c>
      <c r="F34" s="1683"/>
      <c r="G34" s="1666" t="str">
        <f>IF(Application!X66="","",Application!X66)</f>
        <v/>
      </c>
      <c r="H34" s="1667"/>
      <c r="I34" s="1670" t="str">
        <f>IF(Application!D64="","",Application!D64)</f>
        <v/>
      </c>
      <c r="J34" s="1671"/>
      <c r="K34" s="1671"/>
      <c r="L34" s="1671"/>
      <c r="M34" s="1671"/>
      <c r="N34" s="1671"/>
      <c r="O34" s="1671"/>
      <c r="P34" s="1671"/>
      <c r="Q34" s="1672"/>
      <c r="R34" s="1682" t="str">
        <f>IF(Application!S95="","",Application!S95)</f>
        <v/>
      </c>
      <c r="S34" s="1683"/>
      <c r="T34" s="1666" t="str">
        <f>IF(Application!V95="","",Application!V95)</f>
        <v/>
      </c>
      <c r="U34" s="1667"/>
      <c r="V34" s="1682" t="str">
        <f>IF(Application!Z95="",
 "",
 IF(NOT(ISNUMBER(Application!Z95)),
 Application!Z95,
  IF(
   OR(
   NOT(ISNUMBER(Application!AC95)),NOT(ISNUMBER(Application!AE95)),
   Application!AC95&lt;1,Application!AC95&gt;12,Application!AE95&lt;1,Application!AE95&gt;31
  ),
  "入力エラー",
  Application!Z95
 )
))</f>
        <v/>
      </c>
      <c r="W34" s="1683"/>
      <c r="X34" s="1666" t="str">
        <f>IF(Application!AC95="","",Application!AC95)</f>
        <v/>
      </c>
      <c r="Y34" s="1667"/>
      <c r="Z34" s="1670" t="str">
        <f>IF(Application!A95="","",Application!A95)</f>
        <v/>
      </c>
      <c r="AA34" s="1671"/>
      <c r="AB34" s="1671"/>
      <c r="AC34" s="1671"/>
      <c r="AD34" s="1671"/>
      <c r="AE34" s="1671"/>
      <c r="AF34" s="1671"/>
      <c r="AG34" s="1671"/>
      <c r="AH34" s="1672"/>
    </row>
    <row r="35" spans="1:34" s="315" customFormat="1" ht="13.35" customHeight="1">
      <c r="A35" s="1684"/>
      <c r="B35" s="1685"/>
      <c r="C35" s="1668"/>
      <c r="D35" s="1669"/>
      <c r="E35" s="1684"/>
      <c r="F35" s="1685"/>
      <c r="G35" s="1668"/>
      <c r="H35" s="1669"/>
      <c r="I35" s="1673"/>
      <c r="J35" s="1664"/>
      <c r="K35" s="1664"/>
      <c r="L35" s="1664"/>
      <c r="M35" s="1664"/>
      <c r="N35" s="1664"/>
      <c r="O35" s="1664"/>
      <c r="P35" s="1664"/>
      <c r="Q35" s="1674"/>
      <c r="R35" s="1684"/>
      <c r="S35" s="1685"/>
      <c r="T35" s="1668"/>
      <c r="U35" s="1669"/>
      <c r="V35" s="1684"/>
      <c r="W35" s="1685"/>
      <c r="X35" s="1668"/>
      <c r="Y35" s="1669"/>
      <c r="Z35" s="1673"/>
      <c r="AA35" s="1664"/>
      <c r="AB35" s="1664"/>
      <c r="AC35" s="1664"/>
      <c r="AD35" s="1664"/>
      <c r="AE35" s="1664"/>
      <c r="AF35" s="1664"/>
      <c r="AG35" s="1664"/>
      <c r="AH35" s="1674"/>
    </row>
    <row r="36" spans="1:34" s="300" customFormat="1" ht="2.25" customHeight="1">
      <c r="A36" s="290"/>
      <c r="B36" s="291"/>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3"/>
    </row>
    <row r="37" spans="1:34" s="300" customFormat="1" ht="13.5" customHeight="1">
      <c r="A37" s="290" t="s">
        <v>630</v>
      </c>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3"/>
    </row>
    <row r="38" spans="1:34" s="300" customFormat="1" ht="12.75" customHeight="1">
      <c r="A38" s="290"/>
      <c r="B38" s="1675" t="s">
        <v>475</v>
      </c>
      <c r="C38" s="1675"/>
      <c r="D38" s="1675"/>
      <c r="E38" s="1675"/>
      <c r="F38" s="1675"/>
      <c r="G38" s="1675"/>
      <c r="H38" s="1675"/>
      <c r="I38" s="1675"/>
      <c r="J38" s="1675"/>
      <c r="K38" s="1675"/>
      <c r="L38" s="1675"/>
      <c r="M38" s="1675"/>
      <c r="N38" s="1675"/>
      <c r="O38" s="1675"/>
      <c r="P38" s="1675"/>
      <c r="Q38" s="1675"/>
      <c r="R38" s="1675"/>
      <c r="S38" s="1675"/>
      <c r="T38" s="1675"/>
      <c r="U38" s="1675"/>
      <c r="V38" s="1675"/>
      <c r="W38" s="1675"/>
      <c r="X38" s="1675"/>
      <c r="Y38" s="1675"/>
      <c r="Z38" s="1675"/>
      <c r="AA38" s="1675"/>
      <c r="AB38" s="1675"/>
      <c r="AC38" s="1675"/>
      <c r="AD38" s="1675"/>
      <c r="AE38" s="1675"/>
      <c r="AF38" s="1675"/>
      <c r="AG38" s="1675"/>
      <c r="AH38" s="293"/>
    </row>
    <row r="39" spans="1:34" s="300" customFormat="1" ht="12.75" customHeight="1">
      <c r="A39" s="290"/>
      <c r="B39" s="1675"/>
      <c r="C39" s="1675"/>
      <c r="D39" s="1675"/>
      <c r="E39" s="1675"/>
      <c r="F39" s="1675"/>
      <c r="G39" s="1675"/>
      <c r="H39" s="1675"/>
      <c r="I39" s="1675"/>
      <c r="J39" s="1675"/>
      <c r="K39" s="1675"/>
      <c r="L39" s="1675"/>
      <c r="M39" s="1675"/>
      <c r="N39" s="1675"/>
      <c r="O39" s="1675"/>
      <c r="P39" s="1675"/>
      <c r="Q39" s="1675"/>
      <c r="R39" s="1675"/>
      <c r="S39" s="1675"/>
      <c r="T39" s="1675"/>
      <c r="U39" s="1675"/>
      <c r="V39" s="1675"/>
      <c r="W39" s="1675"/>
      <c r="X39" s="1675"/>
      <c r="Y39" s="1675"/>
      <c r="Z39" s="1675"/>
      <c r="AA39" s="1675"/>
      <c r="AB39" s="1675"/>
      <c r="AC39" s="1675"/>
      <c r="AD39" s="1675"/>
      <c r="AE39" s="1675"/>
      <c r="AF39" s="1675"/>
      <c r="AG39" s="1675"/>
      <c r="AH39" s="293"/>
    </row>
    <row r="40" spans="1:34" s="300" customFormat="1" ht="13.5" customHeight="1">
      <c r="A40" s="290"/>
      <c r="B40" s="302" t="str">
        <f>IF(E42="","□","■")</f>
        <v>□</v>
      </c>
      <c r="C40" s="291" t="s">
        <v>476</v>
      </c>
      <c r="D40" s="320"/>
      <c r="E40" s="320"/>
      <c r="F40" s="320"/>
      <c r="G40" s="291"/>
      <c r="H40" s="291"/>
      <c r="I40" s="292" t="s">
        <v>477</v>
      </c>
      <c r="J40" s="312"/>
      <c r="K40" s="312"/>
      <c r="L40" s="291"/>
      <c r="M40" s="312"/>
      <c r="N40" s="291"/>
      <c r="O40" s="312"/>
      <c r="P40" s="320"/>
      <c r="Q40" s="320"/>
      <c r="R40" s="320"/>
      <c r="S40" s="320"/>
      <c r="T40" s="320"/>
      <c r="U40" s="320"/>
      <c r="V40" s="320"/>
      <c r="W40" s="320"/>
      <c r="X40" s="320"/>
      <c r="Y40" s="320"/>
      <c r="Z40" s="320"/>
      <c r="AA40" s="320"/>
      <c r="AB40" s="320"/>
      <c r="AC40" s="320"/>
      <c r="AD40" s="312"/>
      <c r="AE40" s="291"/>
      <c r="AF40" s="1676"/>
      <c r="AG40" s="1676"/>
      <c r="AH40" s="293"/>
    </row>
    <row r="41" spans="1:34" s="300" customFormat="1" ht="12.75" customHeight="1">
      <c r="A41" s="290"/>
      <c r="B41" s="291" t="s">
        <v>478</v>
      </c>
      <c r="C41" s="292"/>
      <c r="D41" s="292"/>
      <c r="E41" s="292"/>
      <c r="F41" s="292" t="s">
        <v>479</v>
      </c>
      <c r="G41" s="291"/>
      <c r="H41" s="292"/>
      <c r="I41" s="292"/>
      <c r="J41" s="292"/>
      <c r="K41" s="292"/>
      <c r="L41" s="292"/>
      <c r="M41" s="292"/>
      <c r="N41" s="292"/>
      <c r="O41" s="292"/>
      <c r="P41" s="292"/>
      <c r="Q41" s="292"/>
      <c r="R41" s="292"/>
      <c r="S41" s="291"/>
      <c r="T41" s="291" t="s">
        <v>480</v>
      </c>
      <c r="U41" s="291"/>
      <c r="V41" s="292"/>
      <c r="W41" s="292"/>
      <c r="X41" s="292"/>
      <c r="Y41" s="291"/>
      <c r="Z41" s="292" t="s">
        <v>481</v>
      </c>
      <c r="AA41" s="292"/>
      <c r="AB41" s="292"/>
      <c r="AC41" s="292"/>
      <c r="AD41" s="292"/>
      <c r="AE41" s="292"/>
      <c r="AF41" s="292"/>
      <c r="AG41" s="291"/>
      <c r="AH41" s="293"/>
    </row>
    <row r="42" spans="1:34" s="300" customFormat="1" ht="13.5" customHeight="1">
      <c r="A42" s="290"/>
      <c r="B42" s="291"/>
      <c r="C42" s="291"/>
      <c r="D42" s="291"/>
      <c r="E42" s="1656" t="str">
        <f>IF(Application!E85="","",Application!E85)</f>
        <v/>
      </c>
      <c r="F42" s="1656"/>
      <c r="G42" s="1656"/>
      <c r="H42" s="1656"/>
      <c r="I42" s="1656"/>
      <c r="J42" s="1656"/>
      <c r="K42" s="1656"/>
      <c r="L42" s="1656"/>
      <c r="M42" s="1656"/>
      <c r="N42" s="1656"/>
      <c r="O42" s="1656"/>
      <c r="P42" s="1656"/>
      <c r="Q42" s="1656"/>
      <c r="R42" s="1656"/>
      <c r="S42" s="291"/>
      <c r="T42" s="291"/>
      <c r="U42" s="291"/>
      <c r="V42" s="1641" t="str">
        <f>IF(AND(Application!Z85="",Application!AD85=""),"",Application!Z85&amp;Application!AC85&amp;"  "&amp;Application!AD85&amp;"点")</f>
        <v/>
      </c>
      <c r="W42" s="1641"/>
      <c r="X42" s="1641"/>
      <c r="Y42" s="1641"/>
      <c r="Z42" s="1641"/>
      <c r="AA42" s="1641"/>
      <c r="AB42" s="1641"/>
      <c r="AC42" s="1641"/>
      <c r="AD42" s="1641"/>
      <c r="AE42" s="1641"/>
      <c r="AF42" s="1641"/>
      <c r="AG42" s="1641"/>
      <c r="AH42" s="293"/>
    </row>
    <row r="43" spans="1:34" s="285" customFormat="1" ht="12.75" customHeight="1">
      <c r="A43" s="321"/>
      <c r="B43" s="301"/>
      <c r="C43" s="301"/>
      <c r="D43" s="301"/>
      <c r="E43" s="1657"/>
      <c r="F43" s="1657"/>
      <c r="G43" s="1657"/>
      <c r="H43" s="1657"/>
      <c r="I43" s="1657"/>
      <c r="J43" s="1657"/>
      <c r="K43" s="1657"/>
      <c r="L43" s="1657"/>
      <c r="M43" s="1657"/>
      <c r="N43" s="1657"/>
      <c r="O43" s="1657"/>
      <c r="P43" s="1657"/>
      <c r="Q43" s="1657"/>
      <c r="R43" s="1657"/>
      <c r="S43" s="292"/>
      <c r="T43" s="292"/>
      <c r="U43" s="292"/>
      <c r="V43" s="1642"/>
      <c r="W43" s="1642"/>
      <c r="X43" s="1642"/>
      <c r="Y43" s="1642"/>
      <c r="Z43" s="1642"/>
      <c r="AA43" s="1642"/>
      <c r="AB43" s="1642"/>
      <c r="AC43" s="1642"/>
      <c r="AD43" s="1642"/>
      <c r="AE43" s="1642"/>
      <c r="AF43" s="1642"/>
      <c r="AG43" s="1642"/>
      <c r="AH43" s="322"/>
    </row>
    <row r="44" spans="1:34" s="285" customFormat="1" ht="2.25" customHeight="1">
      <c r="A44" s="321"/>
      <c r="B44" s="301"/>
      <c r="C44" s="301"/>
      <c r="D44" s="301"/>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322"/>
    </row>
    <row r="45" spans="1:34" s="314" customFormat="1" ht="13.5" customHeight="1">
      <c r="A45" s="298"/>
      <c r="B45" s="302" t="str">
        <f>IF(G46="","□","■")</f>
        <v>□</v>
      </c>
      <c r="C45" s="312" t="s">
        <v>482</v>
      </c>
      <c r="D45" s="312"/>
      <c r="E45" s="312"/>
      <c r="F45" s="312"/>
      <c r="G45" s="312"/>
      <c r="H45" s="312"/>
      <c r="I45" s="312"/>
      <c r="J45" s="312"/>
      <c r="K45" s="312"/>
      <c r="L45" s="312"/>
      <c r="M45" s="312"/>
      <c r="N45" s="312"/>
      <c r="O45" s="312"/>
      <c r="P45" s="292" t="s">
        <v>483</v>
      </c>
      <c r="Q45" s="312"/>
      <c r="R45" s="312"/>
      <c r="S45" s="312"/>
      <c r="T45" s="312"/>
      <c r="U45" s="312"/>
      <c r="V45" s="312"/>
      <c r="W45" s="312"/>
      <c r="X45" s="312"/>
      <c r="Y45" s="312"/>
      <c r="Z45" s="312"/>
      <c r="AA45" s="312"/>
      <c r="AB45" s="312"/>
      <c r="AC45" s="312"/>
      <c r="AD45" s="312"/>
      <c r="AE45" s="312"/>
      <c r="AF45" s="312"/>
      <c r="AG45" s="312"/>
      <c r="AH45" s="313"/>
    </row>
    <row r="46" spans="1:34" s="314" customFormat="1" ht="13.5" customHeight="1">
      <c r="A46" s="298"/>
      <c r="B46" s="312"/>
      <c r="C46" s="312" t="s">
        <v>484</v>
      </c>
      <c r="D46" s="312"/>
      <c r="E46" s="312"/>
      <c r="F46" s="312"/>
      <c r="G46" s="1663" t="str">
        <f>IF(V42&lt;&gt;"","",
IF(Application!A79="","",
IF(Application!A81="",
   Application!A79,
   IF(Application!A83="",
      "①"&amp;Application!A79&amp;CHAR(10)&amp;"②"&amp;Application!A81,
      "①"&amp;Application!A79&amp;CHAR(10)&amp;"②"&amp;Application!A81&amp;CHAR(10)&amp;"③"&amp;Application!A83))))</f>
        <v/>
      </c>
      <c r="H46" s="1663"/>
      <c r="I46" s="1663"/>
      <c r="J46" s="1663"/>
      <c r="K46" s="1663"/>
      <c r="L46" s="1663"/>
      <c r="M46" s="1663"/>
      <c r="N46" s="1663"/>
      <c r="O46" s="1663"/>
      <c r="P46" s="1663"/>
      <c r="Q46" s="1663"/>
      <c r="R46" s="1663"/>
      <c r="S46" s="1663"/>
      <c r="T46" s="1663"/>
      <c r="U46" s="312" t="str">
        <f>IF(V42&lt;&gt;"","","証明書発行日までの日本語学習時間数：")</f>
        <v>証明書発行日までの日本語学習時間数：</v>
      </c>
      <c r="V46" s="312"/>
      <c r="W46" s="312"/>
      <c r="X46" s="312"/>
      <c r="Y46" s="312"/>
      <c r="Z46" s="312"/>
      <c r="AA46" s="312"/>
      <c r="AB46" s="312"/>
      <c r="AC46" s="312"/>
      <c r="AD46" s="312"/>
      <c r="AE46" s="312"/>
      <c r="AF46" s="312"/>
      <c r="AG46" s="312"/>
      <c r="AH46" s="313"/>
    </row>
    <row r="47" spans="1:34" s="314" customFormat="1" ht="12.75" customHeight="1">
      <c r="A47" s="298"/>
      <c r="B47" s="312"/>
      <c r="C47" s="292" t="s">
        <v>485</v>
      </c>
      <c r="D47" s="312"/>
      <c r="E47" s="312"/>
      <c r="F47" s="312"/>
      <c r="G47" s="1664"/>
      <c r="H47" s="1664"/>
      <c r="I47" s="1664"/>
      <c r="J47" s="1664"/>
      <c r="K47" s="1664"/>
      <c r="L47" s="1664"/>
      <c r="M47" s="1664"/>
      <c r="N47" s="1664"/>
      <c r="O47" s="1664"/>
      <c r="P47" s="1664"/>
      <c r="Q47" s="1664"/>
      <c r="R47" s="1664"/>
      <c r="S47" s="1664"/>
      <c r="T47" s="1664"/>
      <c r="U47" s="1665" t="str">
        <f>IF(V42&lt;&gt;"","",IF(Application!P74="","",Application!P74))</f>
        <v/>
      </c>
      <c r="V47" s="1665"/>
      <c r="W47" s="312" t="str">
        <f>IF(V42&lt;&gt;"","","時間")</f>
        <v>時間</v>
      </c>
      <c r="X47" s="312"/>
      <c r="Y47" s="312"/>
      <c r="Z47" s="312"/>
      <c r="AA47" s="312"/>
      <c r="AB47" s="312"/>
      <c r="AC47" s="312"/>
      <c r="AD47" s="312"/>
      <c r="AE47" s="312"/>
      <c r="AF47" s="312"/>
      <c r="AG47" s="312"/>
      <c r="AH47" s="313"/>
    </row>
    <row r="48" spans="1:34" s="314" customFormat="1" ht="2.25" customHeight="1">
      <c r="A48" s="298"/>
      <c r="B48" s="312"/>
      <c r="C48" s="29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3"/>
    </row>
    <row r="49" spans="1:34" s="314" customFormat="1" ht="13.5" customHeight="1">
      <c r="A49" s="298"/>
      <c r="B49" s="312"/>
      <c r="C49" s="312" t="s">
        <v>486</v>
      </c>
      <c r="D49" s="312"/>
      <c r="E49" s="312"/>
      <c r="F49" s="312"/>
      <c r="G49" s="1641" t="str">
        <f>IF(V42&lt;&gt;"","",
IF(Application!S79="","",
IF(Application!S81="",
   Application!S79,
   IF(Application!S83="",
      "①"&amp;Application!S79&amp;CHAR(10)&amp;"②"&amp;Application!S81,
      "①"&amp;Application!S79&amp;CHAR(10)&amp;"②"&amp;Application!S81&amp;CHAR(10)&amp;"③"&amp;Application!S83))))</f>
        <v/>
      </c>
      <c r="H49" s="1641"/>
      <c r="I49" s="1641"/>
      <c r="J49" s="1641"/>
      <c r="K49" s="1658" t="s">
        <v>261</v>
      </c>
      <c r="L49" s="1658"/>
      <c r="M49" s="1641" t="str">
        <f>IF(V42&lt;&gt;"","",
IF(Application!V79="","",
IF(Application!V81="",
   Application!V79,
   IF(Application!V83="",
      "①"&amp;Application!V79&amp;CHAR(10)&amp;"②"&amp;Application!V81,
      "①"&amp;Application!V79&amp;CHAR(10)&amp;"②"&amp;Application!V81&amp;CHAR(10)&amp;"③"&amp;Application!V83))))</f>
        <v/>
      </c>
      <c r="N49" s="1641"/>
      <c r="O49" s="1658" t="s">
        <v>262</v>
      </c>
      <c r="P49" s="1658"/>
      <c r="Q49" s="1658" t="s">
        <v>393</v>
      </c>
      <c r="R49" s="1658"/>
      <c r="S49" s="1641" t="str">
        <f>IF(V42&lt;&gt;"","",
IF(Application!Z79="","",
IF(Application!Z81="",
   Application!Z79,
   IF(Application!Z83="",
      "①"&amp;Application!Z79&amp;CHAR(10)&amp;"②"&amp;Application!Z81,
      "①"&amp;Application!Z79&amp;CHAR(10)&amp;"②"&amp;Application!Z81&amp;CHAR(10)&amp;"③"&amp;Application!Z83))))</f>
        <v/>
      </c>
      <c r="T49" s="1641"/>
      <c r="U49" s="1641"/>
      <c r="V49" s="1641"/>
      <c r="W49" s="1658" t="s">
        <v>261</v>
      </c>
      <c r="X49" s="1658"/>
      <c r="Y49" s="1641" t="str">
        <f>IF(V42&lt;&gt;"","",
IF(Application!AC79="","",
IF(Application!AC81="",
   Application!AC79,
   IF(Application!AC83="",
      "①"&amp;Application!AC79&amp;CHAR(10)&amp;"②"&amp;Application!AC81,
      "①"&amp;Application!AC79&amp;CHAR(10)&amp;"②"&amp;Application!AC81&amp;CHAR(10)&amp;"③"&amp;Application!AC83))))</f>
        <v/>
      </c>
      <c r="Z49" s="1641"/>
      <c r="AA49" s="1658" t="s">
        <v>262</v>
      </c>
      <c r="AB49" s="1658"/>
      <c r="AC49" s="312" t="s">
        <v>487</v>
      </c>
      <c r="AD49" s="312"/>
      <c r="AE49" s="312"/>
      <c r="AF49" s="312"/>
      <c r="AG49" s="312"/>
      <c r="AH49" s="313"/>
    </row>
    <row r="50" spans="1:34" s="300" customFormat="1" ht="12.75" customHeight="1">
      <c r="A50" s="290"/>
      <c r="B50" s="291"/>
      <c r="C50" s="292" t="s">
        <v>488</v>
      </c>
      <c r="D50" s="292"/>
      <c r="E50" s="301" t="s">
        <v>489</v>
      </c>
      <c r="F50" s="291"/>
      <c r="G50" s="1642"/>
      <c r="H50" s="1642"/>
      <c r="I50" s="1642"/>
      <c r="J50" s="1642"/>
      <c r="K50" s="1659" t="s">
        <v>266</v>
      </c>
      <c r="L50" s="1659"/>
      <c r="M50" s="1642"/>
      <c r="N50" s="1642"/>
      <c r="O50" s="1659" t="s">
        <v>267</v>
      </c>
      <c r="P50" s="1659"/>
      <c r="Q50" s="1660" t="s">
        <v>490</v>
      </c>
      <c r="R50" s="1660"/>
      <c r="S50" s="1642"/>
      <c r="T50" s="1642"/>
      <c r="U50" s="1642"/>
      <c r="V50" s="1642"/>
      <c r="W50" s="1659" t="s">
        <v>266</v>
      </c>
      <c r="X50" s="1659"/>
      <c r="Y50" s="1642"/>
      <c r="Z50" s="1642"/>
      <c r="AA50" s="1659" t="s">
        <v>267</v>
      </c>
      <c r="AB50" s="1659"/>
      <c r="AC50" s="291"/>
      <c r="AD50" s="291"/>
      <c r="AE50" s="323"/>
      <c r="AF50" s="291"/>
      <c r="AG50" s="291"/>
      <c r="AH50" s="293"/>
    </row>
    <row r="51" spans="1:34" s="300" customFormat="1" ht="2.25" customHeight="1">
      <c r="A51" s="290"/>
      <c r="B51" s="291"/>
      <c r="C51" s="292"/>
      <c r="D51" s="292"/>
      <c r="E51" s="301"/>
      <c r="F51" s="291"/>
      <c r="G51" s="324"/>
      <c r="H51" s="324"/>
      <c r="I51" s="324"/>
      <c r="J51" s="324"/>
      <c r="K51" s="323"/>
      <c r="L51" s="323"/>
      <c r="M51" s="324"/>
      <c r="N51" s="324"/>
      <c r="O51" s="323"/>
      <c r="P51" s="323"/>
      <c r="Q51" s="323"/>
      <c r="R51" s="323"/>
      <c r="S51" s="324"/>
      <c r="T51" s="324"/>
      <c r="U51" s="324"/>
      <c r="V51" s="324"/>
      <c r="W51" s="323"/>
      <c r="X51" s="323"/>
      <c r="Y51" s="324"/>
      <c r="Z51" s="324"/>
      <c r="AA51" s="323"/>
      <c r="AB51" s="323"/>
      <c r="AC51" s="291"/>
      <c r="AD51" s="291"/>
      <c r="AE51" s="323"/>
      <c r="AF51" s="291"/>
      <c r="AG51" s="291"/>
      <c r="AH51" s="293"/>
    </row>
    <row r="52" spans="1:34" s="300" customFormat="1" ht="13.5" customHeight="1">
      <c r="A52" s="290"/>
      <c r="B52" s="302" t="s">
        <v>65</v>
      </c>
      <c r="C52" s="291" t="s">
        <v>491</v>
      </c>
      <c r="D52" s="291"/>
      <c r="E52" s="291"/>
      <c r="F52" s="1661"/>
      <c r="G52" s="1661"/>
      <c r="H52" s="1661"/>
      <c r="I52" s="1661"/>
      <c r="J52" s="1661"/>
      <c r="K52" s="1661"/>
      <c r="L52" s="1661"/>
      <c r="M52" s="1661"/>
      <c r="N52" s="1661"/>
      <c r="O52" s="1661"/>
      <c r="P52" s="1661"/>
      <c r="Q52" s="1661"/>
      <c r="R52" s="1661"/>
      <c r="S52" s="1661"/>
      <c r="T52" s="1661"/>
      <c r="U52" s="1661"/>
      <c r="V52" s="1661"/>
      <c r="W52" s="1661"/>
      <c r="X52" s="1661"/>
      <c r="Y52" s="1661"/>
      <c r="Z52" s="1661"/>
      <c r="AA52" s="1661"/>
      <c r="AB52" s="1661"/>
      <c r="AC52" s="1661"/>
      <c r="AD52" s="1661"/>
      <c r="AE52" s="1661"/>
      <c r="AF52" s="1661"/>
      <c r="AG52" s="1661"/>
      <c r="AH52" s="293"/>
    </row>
    <row r="53" spans="1:34" s="300" customFormat="1" ht="12" customHeight="1">
      <c r="A53" s="290"/>
      <c r="B53" s="291"/>
      <c r="C53" s="292" t="s">
        <v>372</v>
      </c>
      <c r="D53" s="291"/>
      <c r="E53" s="291"/>
      <c r="F53" s="1662"/>
      <c r="G53" s="1662"/>
      <c r="H53" s="1662"/>
      <c r="I53" s="1662"/>
      <c r="J53" s="1662"/>
      <c r="K53" s="1662"/>
      <c r="L53" s="1662"/>
      <c r="M53" s="1662"/>
      <c r="N53" s="1662"/>
      <c r="O53" s="1662"/>
      <c r="P53" s="1662"/>
      <c r="Q53" s="1662"/>
      <c r="R53" s="1662"/>
      <c r="S53" s="1662"/>
      <c r="T53" s="1662"/>
      <c r="U53" s="1662"/>
      <c r="V53" s="1662"/>
      <c r="W53" s="1662"/>
      <c r="X53" s="1662"/>
      <c r="Y53" s="1662"/>
      <c r="Z53" s="1662"/>
      <c r="AA53" s="1662"/>
      <c r="AB53" s="1662"/>
      <c r="AC53" s="1662"/>
      <c r="AD53" s="1662"/>
      <c r="AE53" s="1662"/>
      <c r="AF53" s="1662"/>
      <c r="AG53" s="1662"/>
      <c r="AH53" s="293"/>
    </row>
    <row r="54" spans="1:34" s="300" customFormat="1" ht="2.25" customHeight="1">
      <c r="A54" s="290"/>
      <c r="B54" s="291"/>
      <c r="C54" s="292"/>
      <c r="D54" s="291"/>
      <c r="E54" s="291"/>
      <c r="F54" s="305"/>
      <c r="G54" s="305"/>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293"/>
    </row>
    <row r="55" spans="1:34" s="314" customFormat="1" ht="12" customHeight="1">
      <c r="A55" s="298"/>
      <c r="B55" s="312"/>
      <c r="C55" s="312"/>
      <c r="D55" s="312"/>
      <c r="E55" s="312"/>
      <c r="F55" s="1661"/>
      <c r="G55" s="1661"/>
      <c r="H55" s="1661"/>
      <c r="I55" s="1661"/>
      <c r="J55" s="1661"/>
      <c r="K55" s="1661"/>
      <c r="L55" s="1661"/>
      <c r="M55" s="1661"/>
      <c r="N55" s="1661"/>
      <c r="O55" s="1661"/>
      <c r="P55" s="1661"/>
      <c r="Q55" s="1661"/>
      <c r="R55" s="1661"/>
      <c r="S55" s="1661"/>
      <c r="T55" s="1661"/>
      <c r="U55" s="1661"/>
      <c r="V55" s="1661"/>
      <c r="W55" s="1661"/>
      <c r="X55" s="1661"/>
      <c r="Y55" s="1661"/>
      <c r="Z55" s="1661"/>
      <c r="AA55" s="1661"/>
      <c r="AB55" s="1661"/>
      <c r="AC55" s="1661"/>
      <c r="AD55" s="1661"/>
      <c r="AE55" s="1661"/>
      <c r="AF55" s="1661"/>
      <c r="AG55" s="1661"/>
      <c r="AH55" s="313"/>
    </row>
    <row r="56" spans="1:34" s="314" customFormat="1" ht="12" customHeight="1">
      <c r="A56" s="298"/>
      <c r="B56" s="312"/>
      <c r="C56" s="312"/>
      <c r="D56" s="312"/>
      <c r="E56" s="312"/>
      <c r="F56" s="1662"/>
      <c r="G56" s="1662"/>
      <c r="H56" s="1662"/>
      <c r="I56" s="1662"/>
      <c r="J56" s="1662"/>
      <c r="K56" s="1662"/>
      <c r="L56" s="1662"/>
      <c r="M56" s="1662"/>
      <c r="N56" s="1662"/>
      <c r="O56" s="1662"/>
      <c r="P56" s="1662"/>
      <c r="Q56" s="1662"/>
      <c r="R56" s="1662"/>
      <c r="S56" s="1662"/>
      <c r="T56" s="1662"/>
      <c r="U56" s="1662"/>
      <c r="V56" s="1662"/>
      <c r="W56" s="1662"/>
      <c r="X56" s="1662"/>
      <c r="Y56" s="1662"/>
      <c r="Z56" s="1662"/>
      <c r="AA56" s="1662"/>
      <c r="AB56" s="1662"/>
      <c r="AC56" s="1662"/>
      <c r="AD56" s="1662"/>
      <c r="AE56" s="1662"/>
      <c r="AF56" s="1662"/>
      <c r="AG56" s="1662"/>
      <c r="AH56" s="313"/>
    </row>
    <row r="57" spans="1:34" s="314" customFormat="1" ht="2.25" customHeight="1">
      <c r="A57" s="298"/>
      <c r="B57" s="312"/>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3"/>
    </row>
    <row r="58" spans="1:34" s="300" customFormat="1" ht="13.5" customHeight="1">
      <c r="A58" s="290" t="s">
        <v>631</v>
      </c>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3"/>
    </row>
    <row r="59" spans="1:34" s="300" customFormat="1" ht="12.75" customHeight="1">
      <c r="A59" s="290"/>
      <c r="B59" s="292" t="s">
        <v>493</v>
      </c>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3"/>
    </row>
    <row r="60" spans="1:34" s="314" customFormat="1" ht="13.5" customHeight="1">
      <c r="A60" s="298"/>
      <c r="B60" s="291" t="s">
        <v>494</v>
      </c>
      <c r="C60" s="291"/>
      <c r="D60" s="291"/>
      <c r="E60" s="291"/>
      <c r="F60" s="291"/>
      <c r="G60" s="325"/>
      <c r="H60" s="291"/>
      <c r="I60" s="291"/>
      <c r="J60" s="291"/>
      <c r="K60" s="291"/>
      <c r="L60" s="291"/>
      <c r="M60" s="291"/>
      <c r="N60" s="291"/>
      <c r="O60" s="291"/>
      <c r="P60" s="291"/>
      <c r="Q60" s="291"/>
      <c r="R60" s="291"/>
      <c r="S60" s="291"/>
      <c r="T60" s="291"/>
      <c r="U60" s="291"/>
      <c r="V60" s="291"/>
      <c r="W60" s="291"/>
      <c r="X60" s="291"/>
      <c r="Y60" s="291"/>
      <c r="Z60" s="325"/>
      <c r="AA60" s="291"/>
      <c r="AB60" s="291"/>
      <c r="AC60" s="291"/>
      <c r="AD60" s="291"/>
      <c r="AE60" s="291"/>
      <c r="AF60" s="291"/>
      <c r="AG60" s="291"/>
      <c r="AH60" s="313"/>
    </row>
    <row r="61" spans="1:34" s="314" customFormat="1" ht="12.75" customHeight="1">
      <c r="A61" s="298"/>
      <c r="B61" s="292" t="s">
        <v>495</v>
      </c>
      <c r="C61" s="291"/>
      <c r="D61" s="291"/>
      <c r="E61" s="291"/>
      <c r="F61" s="291"/>
      <c r="G61" s="325"/>
      <c r="H61" s="291"/>
      <c r="I61" s="291"/>
      <c r="J61" s="291"/>
      <c r="K61" s="291"/>
      <c r="L61" s="291"/>
      <c r="M61" s="291"/>
      <c r="N61" s="291"/>
      <c r="O61" s="291"/>
      <c r="P61" s="291"/>
      <c r="Q61" s="291"/>
      <c r="R61" s="291"/>
      <c r="S61" s="291"/>
      <c r="T61" s="291"/>
      <c r="U61" s="291"/>
      <c r="V61" s="291"/>
      <c r="W61" s="291"/>
      <c r="X61" s="291"/>
      <c r="Y61" s="291"/>
      <c r="Z61" s="325"/>
      <c r="AA61" s="291"/>
      <c r="AB61" s="291"/>
      <c r="AC61" s="291"/>
      <c r="AD61" s="291"/>
      <c r="AE61" s="291"/>
      <c r="AF61" s="291"/>
      <c r="AG61" s="291"/>
      <c r="AH61" s="313"/>
    </row>
    <row r="62" spans="1:34" s="300" customFormat="1" ht="12.75" customHeight="1">
      <c r="A62" s="290"/>
      <c r="B62" s="312"/>
      <c r="C62" s="312" t="s">
        <v>484</v>
      </c>
      <c r="D62" s="312"/>
      <c r="E62" s="312"/>
      <c r="F62" s="312"/>
      <c r="G62" s="1656"/>
      <c r="H62" s="1656"/>
      <c r="I62" s="1656"/>
      <c r="J62" s="1656"/>
      <c r="K62" s="1656"/>
      <c r="L62" s="1656"/>
      <c r="M62" s="1656"/>
      <c r="N62" s="1656"/>
      <c r="O62" s="1656"/>
      <c r="P62" s="1656"/>
      <c r="Q62" s="1656"/>
      <c r="R62" s="1656"/>
      <c r="S62" s="1656"/>
      <c r="T62" s="1656"/>
      <c r="U62" s="312"/>
      <c r="V62" s="312"/>
      <c r="W62" s="312"/>
      <c r="X62" s="312"/>
      <c r="Y62" s="312"/>
      <c r="Z62" s="312"/>
      <c r="AA62" s="312"/>
      <c r="AB62" s="312"/>
      <c r="AC62" s="312"/>
      <c r="AD62" s="312"/>
      <c r="AE62" s="312"/>
      <c r="AF62" s="312"/>
      <c r="AG62" s="312"/>
      <c r="AH62" s="293"/>
    </row>
    <row r="63" spans="1:34" s="300" customFormat="1" ht="12.75" customHeight="1">
      <c r="A63" s="290"/>
      <c r="B63" s="312"/>
      <c r="C63" s="292" t="s">
        <v>496</v>
      </c>
      <c r="D63" s="312"/>
      <c r="E63" s="312"/>
      <c r="F63" s="312"/>
      <c r="G63" s="1657"/>
      <c r="H63" s="1657"/>
      <c r="I63" s="1657"/>
      <c r="J63" s="1657"/>
      <c r="K63" s="1657"/>
      <c r="L63" s="1657"/>
      <c r="M63" s="1657"/>
      <c r="N63" s="1657"/>
      <c r="O63" s="1657"/>
      <c r="P63" s="1657"/>
      <c r="Q63" s="1657"/>
      <c r="R63" s="1657"/>
      <c r="S63" s="1657"/>
      <c r="T63" s="1657"/>
      <c r="U63" s="312"/>
      <c r="V63" s="312"/>
      <c r="W63" s="312"/>
      <c r="X63" s="312"/>
      <c r="Y63" s="312"/>
      <c r="Z63" s="312"/>
      <c r="AA63" s="312"/>
      <c r="AB63" s="312"/>
      <c r="AC63" s="312"/>
      <c r="AD63" s="312"/>
      <c r="AE63" s="312"/>
      <c r="AF63" s="312"/>
      <c r="AG63" s="312"/>
      <c r="AH63" s="293"/>
    </row>
    <row r="64" spans="1:34" s="300" customFormat="1" ht="2.25" customHeight="1">
      <c r="A64" s="290"/>
      <c r="B64" s="312"/>
      <c r="C64" s="29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293"/>
    </row>
    <row r="65" spans="1:41" s="300" customFormat="1" ht="12.75" customHeight="1">
      <c r="A65" s="290"/>
      <c r="B65" s="312"/>
      <c r="C65" s="312" t="s">
        <v>486</v>
      </c>
      <c r="D65" s="312"/>
      <c r="E65" s="312"/>
      <c r="F65" s="312"/>
      <c r="G65" s="1656"/>
      <c r="H65" s="1656"/>
      <c r="I65" s="1656"/>
      <c r="J65" s="1656"/>
      <c r="K65" s="1658" t="s">
        <v>261</v>
      </c>
      <c r="L65" s="1658"/>
      <c r="M65" s="1656"/>
      <c r="N65" s="1656"/>
      <c r="O65" s="1658" t="s">
        <v>262</v>
      </c>
      <c r="P65" s="1658"/>
      <c r="Q65" s="1658" t="s">
        <v>393</v>
      </c>
      <c r="R65" s="1658"/>
      <c r="S65" s="1656"/>
      <c r="T65" s="1656"/>
      <c r="U65" s="1656"/>
      <c r="V65" s="1656"/>
      <c r="W65" s="1658" t="s">
        <v>261</v>
      </c>
      <c r="X65" s="1658"/>
      <c r="Y65" s="1656"/>
      <c r="Z65" s="1656"/>
      <c r="AA65" s="1658" t="s">
        <v>262</v>
      </c>
      <c r="AB65" s="1658"/>
      <c r="AC65" s="312" t="s">
        <v>487</v>
      </c>
      <c r="AD65" s="312"/>
      <c r="AE65" s="291"/>
      <c r="AF65" s="291"/>
      <c r="AG65" s="291"/>
      <c r="AH65" s="293"/>
    </row>
    <row r="66" spans="1:41" s="300" customFormat="1" ht="12.75" customHeight="1">
      <c r="A66" s="290"/>
      <c r="B66" s="291"/>
      <c r="C66" s="292" t="s">
        <v>488</v>
      </c>
      <c r="D66" s="292"/>
      <c r="E66" s="301" t="s">
        <v>489</v>
      </c>
      <c r="F66" s="292"/>
      <c r="G66" s="1657"/>
      <c r="H66" s="1657"/>
      <c r="I66" s="1657"/>
      <c r="J66" s="1657"/>
      <c r="K66" s="1659" t="s">
        <v>266</v>
      </c>
      <c r="L66" s="1659"/>
      <c r="M66" s="1657"/>
      <c r="N66" s="1657"/>
      <c r="O66" s="1659" t="s">
        <v>267</v>
      </c>
      <c r="P66" s="1659"/>
      <c r="Q66" s="1660" t="s">
        <v>490</v>
      </c>
      <c r="R66" s="1660"/>
      <c r="S66" s="1657"/>
      <c r="T66" s="1657"/>
      <c r="U66" s="1657"/>
      <c r="V66" s="1657"/>
      <c r="W66" s="1659" t="s">
        <v>266</v>
      </c>
      <c r="X66" s="1659"/>
      <c r="Y66" s="1657"/>
      <c r="Z66" s="1657"/>
      <c r="AA66" s="1659" t="s">
        <v>267</v>
      </c>
      <c r="AB66" s="1659"/>
      <c r="AC66" s="291"/>
      <c r="AD66" s="291"/>
      <c r="AE66" s="291"/>
      <c r="AF66" s="291"/>
      <c r="AG66" s="291"/>
      <c r="AH66" s="293"/>
    </row>
    <row r="67" spans="1:41" s="300" customFormat="1" ht="2.25" customHeight="1">
      <c r="A67" s="290"/>
      <c r="B67" s="291"/>
      <c r="C67" s="292"/>
      <c r="D67" s="292"/>
      <c r="E67" s="292"/>
      <c r="F67" s="292"/>
      <c r="G67" s="292"/>
      <c r="H67" s="292"/>
      <c r="I67" s="292"/>
      <c r="J67" s="292"/>
      <c r="K67" s="292"/>
      <c r="L67" s="291"/>
      <c r="M67" s="292"/>
      <c r="N67" s="292"/>
      <c r="O67" s="292"/>
      <c r="P67" s="323"/>
      <c r="Q67" s="292"/>
      <c r="R67" s="292"/>
      <c r="S67" s="292"/>
      <c r="T67" s="292"/>
      <c r="U67" s="292"/>
      <c r="V67" s="292"/>
      <c r="W67" s="292"/>
      <c r="X67" s="292"/>
      <c r="Y67" s="292"/>
      <c r="Z67" s="292"/>
      <c r="AA67" s="291"/>
      <c r="AB67" s="292"/>
      <c r="AC67" s="292"/>
      <c r="AD67" s="292"/>
      <c r="AE67" s="323"/>
      <c r="AF67" s="291"/>
      <c r="AG67" s="291"/>
      <c r="AH67" s="293"/>
    </row>
    <row r="68" spans="1:41" s="300" customFormat="1" ht="13.5">
      <c r="A68" s="290" t="s">
        <v>632</v>
      </c>
      <c r="B68" s="291"/>
      <c r="C68" s="291"/>
      <c r="D68" s="291"/>
      <c r="E68" s="291"/>
      <c r="F68" s="291"/>
      <c r="G68" s="291"/>
      <c r="H68" s="291"/>
      <c r="I68" s="291"/>
      <c r="J68" s="291"/>
      <c r="K68" s="291"/>
      <c r="L68" s="291"/>
      <c r="M68" s="291"/>
      <c r="N68" s="292"/>
      <c r="O68" s="291"/>
      <c r="P68" s="291"/>
      <c r="Q68" s="291"/>
      <c r="R68" s="291"/>
      <c r="S68" s="291"/>
      <c r="T68" s="291"/>
      <c r="U68" s="291"/>
      <c r="V68" s="291"/>
      <c r="W68" s="291"/>
      <c r="X68" s="291"/>
      <c r="Y68" s="291"/>
      <c r="Z68" s="291"/>
      <c r="AA68" s="291"/>
      <c r="AB68" s="291"/>
      <c r="AC68" s="291"/>
      <c r="AD68" s="291"/>
      <c r="AE68" s="291"/>
      <c r="AF68" s="291"/>
      <c r="AG68" s="291"/>
      <c r="AH68" s="293"/>
    </row>
    <row r="69" spans="1:41" s="300" customFormat="1" ht="13.5">
      <c r="A69" s="290"/>
      <c r="B69" s="292" t="s">
        <v>498</v>
      </c>
      <c r="C69" s="291"/>
      <c r="D69" s="291"/>
      <c r="E69" s="291"/>
      <c r="F69" s="291"/>
      <c r="G69" s="291"/>
      <c r="H69" s="291"/>
      <c r="I69" s="291"/>
      <c r="J69" s="292"/>
      <c r="K69" s="291"/>
      <c r="L69" s="291"/>
      <c r="M69" s="291"/>
      <c r="N69" s="292"/>
      <c r="O69" s="291"/>
      <c r="P69" s="291"/>
      <c r="Q69" s="291"/>
      <c r="R69" s="291"/>
      <c r="S69" s="291"/>
      <c r="T69" s="291"/>
      <c r="U69" s="291"/>
      <c r="V69" s="291"/>
      <c r="W69" s="291"/>
      <c r="X69" s="291"/>
      <c r="Y69" s="291"/>
      <c r="Z69" s="291" t="s">
        <v>854</v>
      </c>
      <c r="AA69" s="291"/>
      <c r="AB69" s="291"/>
      <c r="AC69" s="291"/>
      <c r="AD69" s="291"/>
      <c r="AE69" s="1651">
        <f>IF(Application!T119="","",Application!T119)</f>
        <v>878000</v>
      </c>
      <c r="AF69" s="1651"/>
      <c r="AG69" s="1651"/>
      <c r="AH69" s="293" t="s">
        <v>232</v>
      </c>
    </row>
    <row r="70" spans="1:41" s="300" customFormat="1" ht="13.5" customHeight="1">
      <c r="A70" s="290"/>
      <c r="B70" s="291" t="s">
        <v>499</v>
      </c>
      <c r="C70" s="326"/>
      <c r="D70" s="326"/>
      <c r="E70" s="326"/>
      <c r="F70" s="291"/>
      <c r="G70" s="325"/>
      <c r="H70" s="291"/>
      <c r="I70" s="292"/>
      <c r="J70" s="292"/>
      <c r="K70" s="292"/>
      <c r="L70" s="291"/>
      <c r="M70" s="292" t="s">
        <v>500</v>
      </c>
      <c r="N70" s="291"/>
      <c r="O70" s="291"/>
      <c r="P70" s="291"/>
      <c r="Q70" s="291"/>
      <c r="R70" s="291"/>
      <c r="S70" s="291"/>
      <c r="T70" s="291"/>
      <c r="U70" s="291"/>
      <c r="V70" s="291"/>
      <c r="W70" s="291"/>
      <c r="X70" s="291"/>
      <c r="Y70" s="291"/>
      <c r="Z70" s="291" t="s">
        <v>855</v>
      </c>
      <c r="AA70" s="291"/>
      <c r="AB70" s="291"/>
      <c r="AC70" s="291"/>
      <c r="AD70" s="325"/>
      <c r="AE70" s="304"/>
      <c r="AF70" s="291"/>
      <c r="AG70" s="291"/>
      <c r="AH70" s="293"/>
    </row>
    <row r="71" spans="1:41" s="300" customFormat="1" ht="13.5" customHeight="1">
      <c r="A71" s="290"/>
      <c r="B71" s="209" t="str">
        <f>IF(G71="","□","■")</f>
        <v>□</v>
      </c>
      <c r="C71" s="291" t="s">
        <v>501</v>
      </c>
      <c r="D71" s="291"/>
      <c r="E71" s="291"/>
      <c r="F71" s="291"/>
      <c r="G71" s="1652" t="str">
        <f>IF(AND(Application!AC119&lt;&gt;"",OR(COUNTIF(Application!M117,"*本人*"),COUNTIF(Application!M117,"*YSELF*"),COUNTIF(Application!M117,"*yself*"))),Application!AC119,"")</f>
        <v/>
      </c>
      <c r="H71" s="1652"/>
      <c r="I71" s="1652"/>
      <c r="J71" s="1652"/>
      <c r="K71" s="1652"/>
      <c r="L71" s="1652"/>
      <c r="M71" s="1652"/>
      <c r="N71" s="1652"/>
      <c r="O71" s="291" t="s">
        <v>502</v>
      </c>
      <c r="P71" s="291"/>
      <c r="Q71" s="291"/>
      <c r="R71" s="291"/>
      <c r="S71" s="209" t="str">
        <f>IF(AA71="","□","■")</f>
        <v>■</v>
      </c>
      <c r="T71" s="291" t="s">
        <v>503</v>
      </c>
      <c r="U71" s="291"/>
      <c r="V71" s="291"/>
      <c r="W71" s="291"/>
      <c r="X71" s="291"/>
      <c r="Y71" s="291"/>
      <c r="Z71" s="291"/>
      <c r="AA71" s="1652">
        <f>IF(AND(Application!AC119&lt;&gt;"",G71="",J74="",AA74=""),Application!AC119,"")</f>
        <v>85000</v>
      </c>
      <c r="AB71" s="1652"/>
      <c r="AC71" s="1652"/>
      <c r="AD71" s="1652"/>
      <c r="AE71" s="1652"/>
      <c r="AF71" s="1652"/>
      <c r="AG71" s="291" t="s">
        <v>502</v>
      </c>
      <c r="AH71" s="293"/>
    </row>
    <row r="72" spans="1:41" s="300" customFormat="1" ht="12.75" customHeight="1">
      <c r="A72" s="290"/>
      <c r="B72" s="291"/>
      <c r="C72" s="292" t="s">
        <v>504</v>
      </c>
      <c r="D72" s="292"/>
      <c r="E72" s="292"/>
      <c r="F72" s="292"/>
      <c r="G72" s="1653"/>
      <c r="H72" s="1653"/>
      <c r="I72" s="1653"/>
      <c r="J72" s="1653"/>
      <c r="K72" s="1653"/>
      <c r="L72" s="1653"/>
      <c r="M72" s="1653"/>
      <c r="N72" s="1653"/>
      <c r="O72" s="292" t="s">
        <v>505</v>
      </c>
      <c r="P72" s="292"/>
      <c r="Q72" s="292"/>
      <c r="R72" s="291"/>
      <c r="S72" s="292"/>
      <c r="T72" s="292" t="s">
        <v>506</v>
      </c>
      <c r="U72" s="291"/>
      <c r="V72" s="291"/>
      <c r="W72" s="291"/>
      <c r="X72" s="291"/>
      <c r="Y72" s="291"/>
      <c r="Z72" s="291"/>
      <c r="AA72" s="1653"/>
      <c r="AB72" s="1653"/>
      <c r="AC72" s="1653"/>
      <c r="AD72" s="1653"/>
      <c r="AE72" s="1653"/>
      <c r="AF72" s="1653"/>
      <c r="AG72" s="292" t="s">
        <v>505</v>
      </c>
      <c r="AH72" s="293"/>
    </row>
    <row r="73" spans="1:41" s="300" customFormat="1" ht="2.25" customHeight="1">
      <c r="A73" s="290"/>
      <c r="B73" s="291"/>
      <c r="C73" s="292"/>
      <c r="D73" s="292"/>
      <c r="E73" s="292"/>
      <c r="F73" s="292"/>
      <c r="G73" s="292"/>
      <c r="H73" s="292"/>
      <c r="I73" s="292"/>
      <c r="J73" s="292"/>
      <c r="K73" s="292"/>
      <c r="L73" s="292"/>
      <c r="M73" s="292"/>
      <c r="N73" s="292"/>
      <c r="O73" s="292"/>
      <c r="P73" s="292"/>
      <c r="Q73" s="292"/>
      <c r="R73" s="292"/>
      <c r="S73" s="292"/>
      <c r="T73" s="291"/>
      <c r="U73" s="291"/>
      <c r="V73" s="291"/>
      <c r="W73" s="291"/>
      <c r="X73" s="291"/>
      <c r="Y73" s="291"/>
      <c r="Z73" s="291"/>
      <c r="AA73" s="291"/>
      <c r="AB73" s="291"/>
      <c r="AC73" s="291"/>
      <c r="AD73" s="291"/>
      <c r="AE73" s="291"/>
      <c r="AF73" s="291"/>
      <c r="AG73" s="292"/>
      <c r="AH73" s="293"/>
    </row>
    <row r="74" spans="1:41" s="300" customFormat="1" ht="13.5" customHeight="1">
      <c r="A74" s="290"/>
      <c r="B74" s="209" t="str">
        <f>IF(J74="","□","■")</f>
        <v>□</v>
      </c>
      <c r="C74" s="291" t="s">
        <v>507</v>
      </c>
      <c r="D74" s="291"/>
      <c r="E74" s="291"/>
      <c r="F74" s="291"/>
      <c r="G74" s="291"/>
      <c r="H74" s="291"/>
      <c r="I74" s="291"/>
      <c r="J74" s="1652" t="str">
        <f>IF(
    AND(
        Application!AC119&lt;&gt;"",AA74="",
        SUMPRODUCT(
            --ISNUMBER(
                SEARCH(
" "&amp;PrefecturesList&amp;" ",
" "&amp;SUBSTITUTE(TRIM(G123),"　"," ")&amp;" "                )
            )
        )&gt;0
    ),
    Application!AC119,
    ""
)</f>
        <v/>
      </c>
      <c r="K74" s="1652"/>
      <c r="L74" s="1652"/>
      <c r="M74" s="1652"/>
      <c r="N74" s="1652"/>
      <c r="O74" s="1652"/>
      <c r="P74" s="1652"/>
      <c r="Q74" s="1652"/>
      <c r="R74" s="302" t="s">
        <v>502</v>
      </c>
      <c r="S74" s="291"/>
      <c r="T74" s="291"/>
      <c r="U74" s="291"/>
      <c r="V74" s="302" t="str">
        <f>IF(AA74="","□","■")</f>
        <v>□</v>
      </c>
      <c r="W74" s="291" t="s">
        <v>508</v>
      </c>
      <c r="X74" s="291"/>
      <c r="Y74" s="291"/>
      <c r="Z74" s="291"/>
      <c r="AA74" s="1652" t="str">
        <f>IF(AND(Application!AC119&lt;&gt;"",OR(COUNTIF(Application!G121,"*奨学*"),COUNTIF(Application!G121,"*奨励*"),COUNTIF(Application!G121,"*奖学*"),COUNTIF(Application!G121,"*奖励*"),COUNTIF(Application!G121,"*SCHOLARSHIP*"),COUNTIF(Application!G121,"*cholarship*"))),Application!AC119,"")</f>
        <v/>
      </c>
      <c r="AB74" s="1652"/>
      <c r="AC74" s="1652"/>
      <c r="AD74" s="1652"/>
      <c r="AE74" s="1652"/>
      <c r="AF74" s="1652"/>
      <c r="AG74" s="304" t="s">
        <v>502</v>
      </c>
      <c r="AH74" s="293"/>
    </row>
    <row r="75" spans="1:41" s="300" customFormat="1" ht="12.75" customHeight="1">
      <c r="A75" s="290"/>
      <c r="B75" s="292"/>
      <c r="C75" s="292" t="s">
        <v>509</v>
      </c>
      <c r="D75" s="292"/>
      <c r="E75" s="292"/>
      <c r="F75" s="292"/>
      <c r="G75" s="292"/>
      <c r="H75" s="292"/>
      <c r="I75" s="292"/>
      <c r="J75" s="1653"/>
      <c r="K75" s="1653"/>
      <c r="L75" s="1653"/>
      <c r="M75" s="1653"/>
      <c r="N75" s="1653"/>
      <c r="O75" s="1653"/>
      <c r="P75" s="1653"/>
      <c r="Q75" s="1653"/>
      <c r="R75" s="292" t="s">
        <v>505</v>
      </c>
      <c r="S75" s="292"/>
      <c r="T75" s="292"/>
      <c r="U75" s="291"/>
      <c r="V75" s="292"/>
      <c r="W75" s="292" t="s">
        <v>510</v>
      </c>
      <c r="X75" s="292"/>
      <c r="Y75" s="291"/>
      <c r="Z75" s="291"/>
      <c r="AA75" s="1653"/>
      <c r="AB75" s="1653"/>
      <c r="AC75" s="1653"/>
      <c r="AD75" s="1653"/>
      <c r="AE75" s="1653"/>
      <c r="AF75" s="1653"/>
      <c r="AG75" s="292" t="s">
        <v>505</v>
      </c>
      <c r="AH75" s="293"/>
    </row>
    <row r="76" spans="1:41" s="300" customFormat="1" ht="2.25" customHeight="1">
      <c r="A76" s="290"/>
      <c r="B76" s="292"/>
      <c r="C76" s="292"/>
      <c r="D76" s="292"/>
      <c r="E76" s="292"/>
      <c r="F76" s="292"/>
      <c r="G76" s="292"/>
      <c r="H76" s="292"/>
      <c r="I76" s="292"/>
      <c r="J76" s="292"/>
      <c r="K76" s="292"/>
      <c r="L76" s="292"/>
      <c r="M76" s="292"/>
      <c r="N76" s="292"/>
      <c r="O76" s="292"/>
      <c r="P76" s="292"/>
      <c r="Q76" s="292"/>
      <c r="R76" s="292"/>
      <c r="S76" s="292"/>
      <c r="T76" s="292"/>
      <c r="U76" s="292"/>
      <c r="V76" s="292"/>
      <c r="W76" s="292"/>
      <c r="X76" s="291"/>
      <c r="Y76" s="291"/>
      <c r="Z76" s="291"/>
      <c r="AA76" s="291"/>
      <c r="AB76" s="291"/>
      <c r="AC76" s="291"/>
      <c r="AD76" s="291"/>
      <c r="AE76" s="291"/>
      <c r="AF76" s="291"/>
      <c r="AG76" s="292"/>
      <c r="AH76" s="293"/>
    </row>
    <row r="77" spans="1:41" s="300" customFormat="1" ht="14.25" customHeight="1">
      <c r="A77" s="290"/>
      <c r="B77" s="302" t="str">
        <f>IF(F77="","□","■")</f>
        <v>□</v>
      </c>
      <c r="C77" s="291" t="s">
        <v>491</v>
      </c>
      <c r="D77" s="291"/>
      <c r="E77" s="291"/>
      <c r="F77" s="1654" t="str">
        <f>IF('申請人用（認定）１'!G20="","","アルバイト（100,000）"&amp;CHAR(10)&amp;'申請人用（認定）１'!H55&amp;"年"&amp;'申請人用（認定）１'!N55+1&amp;"月開始予定")</f>
        <v/>
      </c>
      <c r="G77" s="1654"/>
      <c r="H77" s="1654"/>
      <c r="I77" s="1654"/>
      <c r="J77" s="1654"/>
      <c r="K77" s="1654"/>
      <c r="L77" s="1654"/>
      <c r="M77" s="1654"/>
      <c r="N77" s="291" t="s">
        <v>502</v>
      </c>
      <c r="O77" s="291"/>
      <c r="P77" s="291"/>
      <c r="Q77" s="291"/>
      <c r="R77" s="291"/>
      <c r="S77" s="291"/>
      <c r="T77" s="291"/>
      <c r="U77" s="291"/>
      <c r="V77" s="291"/>
      <c r="W77" s="291"/>
      <c r="X77" s="291"/>
      <c r="Y77" s="291"/>
      <c r="Z77" s="291"/>
      <c r="AA77" s="291"/>
      <c r="AB77" s="291"/>
      <c r="AC77" s="291"/>
      <c r="AD77" s="291"/>
      <c r="AE77" s="291"/>
      <c r="AF77" s="291"/>
      <c r="AG77" s="291"/>
      <c r="AH77" s="293"/>
    </row>
    <row r="78" spans="1:41" s="300" customFormat="1" ht="12.75" customHeight="1">
      <c r="A78" s="290"/>
      <c r="B78" s="291"/>
      <c r="C78" s="292" t="s">
        <v>372</v>
      </c>
      <c r="D78" s="291"/>
      <c r="E78" s="291"/>
      <c r="F78" s="1655"/>
      <c r="G78" s="1655"/>
      <c r="H78" s="1655"/>
      <c r="I78" s="1655"/>
      <c r="J78" s="1655"/>
      <c r="K78" s="1655"/>
      <c r="L78" s="1655"/>
      <c r="M78" s="1655"/>
      <c r="N78" s="292" t="s">
        <v>505</v>
      </c>
      <c r="O78" s="291"/>
      <c r="P78" s="291"/>
      <c r="Q78" s="291"/>
      <c r="R78" s="291"/>
      <c r="S78" s="291"/>
      <c r="T78" s="291"/>
      <c r="U78" s="291"/>
      <c r="V78" s="291"/>
      <c r="W78" s="291"/>
      <c r="X78" s="291"/>
      <c r="Y78" s="291"/>
      <c r="Z78" s="291"/>
      <c r="AA78" s="291"/>
      <c r="AB78" s="291"/>
      <c r="AC78" s="291"/>
      <c r="AD78" s="291"/>
      <c r="AE78" s="291"/>
      <c r="AF78" s="291"/>
      <c r="AG78" s="291"/>
      <c r="AH78" s="293"/>
      <c r="AO78" s="327"/>
    </row>
    <row r="79" spans="1:41" s="300" customFormat="1" ht="2.25" customHeight="1">
      <c r="A79" s="290"/>
      <c r="B79" s="291"/>
      <c r="C79" s="291"/>
      <c r="D79" s="292"/>
      <c r="E79" s="292"/>
      <c r="F79" s="292"/>
      <c r="G79" s="292"/>
      <c r="H79" s="292"/>
      <c r="I79" s="292"/>
      <c r="J79" s="292"/>
      <c r="K79" s="292"/>
      <c r="L79" s="292"/>
      <c r="M79" s="292"/>
      <c r="N79" s="292"/>
      <c r="O79" s="292"/>
      <c r="P79" s="292"/>
      <c r="Q79" s="292"/>
      <c r="R79" s="292"/>
      <c r="S79" s="292"/>
      <c r="T79" s="292"/>
      <c r="U79" s="291"/>
      <c r="V79" s="291"/>
      <c r="W79" s="291"/>
      <c r="X79" s="291"/>
      <c r="Y79" s="291"/>
      <c r="Z79" s="291"/>
      <c r="AA79" s="291"/>
      <c r="AB79" s="291"/>
      <c r="AC79" s="291"/>
      <c r="AD79" s="291"/>
      <c r="AE79" s="291"/>
      <c r="AF79" s="291"/>
      <c r="AG79" s="291"/>
      <c r="AH79" s="293"/>
    </row>
    <row r="80" spans="1:41" s="300" customFormat="1" ht="2.25" customHeight="1">
      <c r="A80" s="290"/>
      <c r="B80" s="291"/>
      <c r="C80" s="292"/>
      <c r="D80" s="291"/>
      <c r="E80" s="291"/>
      <c r="F80" s="291"/>
      <c r="G80" s="291"/>
      <c r="H80" s="291"/>
      <c r="I80" s="291"/>
      <c r="J80" s="291"/>
      <c r="K80" s="291"/>
      <c r="L80" s="291"/>
      <c r="M80" s="291"/>
      <c r="N80" s="291"/>
      <c r="O80" s="291"/>
      <c r="P80" s="291"/>
      <c r="Q80" s="291"/>
      <c r="R80" s="291"/>
      <c r="S80" s="291"/>
      <c r="T80" s="291"/>
      <c r="U80" s="291"/>
      <c r="V80" s="291"/>
      <c r="W80" s="291"/>
      <c r="X80" s="291"/>
      <c r="Y80" s="291"/>
      <c r="Z80" s="291"/>
      <c r="AA80" s="291"/>
      <c r="AB80" s="291"/>
      <c r="AC80" s="291"/>
      <c r="AD80" s="291"/>
      <c r="AE80" s="291"/>
      <c r="AF80" s="291"/>
      <c r="AG80" s="291"/>
      <c r="AH80" s="293"/>
      <c r="AO80" s="327"/>
    </row>
    <row r="81" spans="1:41" s="300" customFormat="1" ht="14.25" customHeight="1">
      <c r="A81" s="290"/>
      <c r="B81" s="291" t="s">
        <v>633</v>
      </c>
      <c r="C81" s="291"/>
      <c r="D81" s="291"/>
      <c r="E81" s="291"/>
      <c r="F81" s="291"/>
      <c r="G81" s="291"/>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3"/>
      <c r="AO81" s="327"/>
    </row>
    <row r="82" spans="1:41" s="300" customFormat="1" ht="14.25" customHeight="1">
      <c r="A82" s="290"/>
      <c r="B82" s="291"/>
      <c r="C82" s="1639" t="s">
        <v>525</v>
      </c>
      <c r="D82" s="1639"/>
      <c r="E82" s="1639"/>
      <c r="F82" s="1639"/>
      <c r="G82" s="1639"/>
      <c r="H82" s="1639"/>
      <c r="I82" s="1639"/>
      <c r="J82" s="1639"/>
      <c r="K82" s="1639"/>
      <c r="L82" s="1639"/>
      <c r="M82" s="1639"/>
      <c r="N82" s="1639"/>
      <c r="O82" s="1639"/>
      <c r="P82" s="1639"/>
      <c r="Q82" s="1639"/>
      <c r="R82" s="1639"/>
      <c r="S82" s="1639"/>
      <c r="T82" s="1639"/>
      <c r="U82" s="1639"/>
      <c r="V82" s="1639"/>
      <c r="W82" s="1639"/>
      <c r="X82" s="1639"/>
      <c r="Y82" s="1639"/>
      <c r="Z82" s="1639"/>
      <c r="AA82" s="1639"/>
      <c r="AB82" s="1639"/>
      <c r="AC82" s="1639"/>
      <c r="AD82" s="1639"/>
      <c r="AE82" s="1639"/>
      <c r="AF82" s="1639"/>
      <c r="AG82" s="1639"/>
      <c r="AH82" s="1640"/>
      <c r="AO82" s="327"/>
    </row>
    <row r="83" spans="1:41" s="300" customFormat="1" ht="14.25" customHeight="1">
      <c r="A83" s="290"/>
      <c r="B83" s="291"/>
      <c r="C83" s="291" t="s">
        <v>526</v>
      </c>
      <c r="D83" s="291"/>
      <c r="E83" s="291"/>
      <c r="F83" s="291"/>
      <c r="G83" s="1641" t="str">
        <f>IF(Application!C117="","",Application!C117)</f>
        <v/>
      </c>
      <c r="H83" s="1641"/>
      <c r="I83" s="1641"/>
      <c r="J83" s="1641"/>
      <c r="K83" s="1641"/>
      <c r="L83" s="1641"/>
      <c r="M83" s="1641"/>
      <c r="N83" s="1641"/>
      <c r="O83" s="1641"/>
      <c r="P83" s="1641"/>
      <c r="Q83" s="1641"/>
      <c r="R83" s="1641"/>
      <c r="S83" s="1641"/>
      <c r="T83" s="1641"/>
      <c r="U83" s="1641"/>
      <c r="V83" s="291"/>
      <c r="W83" s="1649" t="s">
        <v>1747</v>
      </c>
      <c r="X83" s="1649"/>
      <c r="Y83" s="1650" t="str">
        <f>IF(Application!G123="","",Application!G123)</f>
        <v/>
      </c>
      <c r="Z83" s="1650"/>
      <c r="AA83" s="1650"/>
      <c r="AB83" s="1650"/>
      <c r="AC83" s="1650"/>
      <c r="AD83" s="1650"/>
      <c r="AE83" s="1650"/>
      <c r="AF83" s="1650"/>
      <c r="AG83" s="1650"/>
      <c r="AH83" s="293"/>
    </row>
    <row r="84" spans="1:41" s="300" customFormat="1" ht="12.75" customHeight="1">
      <c r="A84" s="290"/>
      <c r="B84" s="291"/>
      <c r="C84" s="291"/>
      <c r="D84" s="292" t="s">
        <v>419</v>
      </c>
      <c r="E84" s="291"/>
      <c r="F84" s="291"/>
      <c r="G84" s="1642"/>
      <c r="H84" s="1642"/>
      <c r="I84" s="1642"/>
      <c r="J84" s="1642"/>
      <c r="K84" s="1642"/>
      <c r="L84" s="1642"/>
      <c r="M84" s="1642"/>
      <c r="N84" s="1642"/>
      <c r="O84" s="1642"/>
      <c r="P84" s="1642"/>
      <c r="Q84" s="1642"/>
      <c r="R84" s="1642"/>
      <c r="S84" s="1642"/>
      <c r="T84" s="1642"/>
      <c r="U84" s="1642"/>
      <c r="V84" s="291"/>
      <c r="W84" s="1649"/>
      <c r="X84" s="1649"/>
      <c r="Y84" s="1650"/>
      <c r="Z84" s="1650"/>
      <c r="AA84" s="1650"/>
      <c r="AB84" s="1650"/>
      <c r="AC84" s="1650"/>
      <c r="AD84" s="1650"/>
      <c r="AE84" s="1650"/>
      <c r="AF84" s="1650"/>
      <c r="AG84" s="1650"/>
      <c r="AH84" s="293"/>
    </row>
    <row r="85" spans="1:41" s="300" customFormat="1" ht="15" customHeight="1">
      <c r="A85" s="290"/>
      <c r="B85" s="291"/>
      <c r="C85" s="291" t="s">
        <v>527</v>
      </c>
      <c r="D85" s="291"/>
      <c r="E85" s="291"/>
      <c r="F85" s="291"/>
      <c r="G85" s="1643" t="str">
        <f>IF(Application!C119="","",Application!C119)</f>
        <v/>
      </c>
      <c r="H85" s="1643"/>
      <c r="I85" s="1643"/>
      <c r="J85" s="1643"/>
      <c r="K85" s="1643"/>
      <c r="L85" s="1643"/>
      <c r="M85" s="1643"/>
      <c r="N85" s="1643"/>
      <c r="O85" s="1643"/>
      <c r="P85" s="1643"/>
      <c r="Q85" s="1643"/>
      <c r="R85" s="1643"/>
      <c r="S85" s="1643"/>
      <c r="T85" s="1643"/>
      <c r="U85" s="1643"/>
      <c r="V85" s="291"/>
      <c r="W85" s="291" t="s">
        <v>295</v>
      </c>
      <c r="X85" s="291"/>
      <c r="Y85" s="291"/>
      <c r="Z85" s="291"/>
      <c r="AA85" s="1641" t="str">
        <f>IF(Application!AB117="","",Application!AB117)</f>
        <v/>
      </c>
      <c r="AB85" s="1641"/>
      <c r="AC85" s="1641"/>
      <c r="AD85" s="1641"/>
      <c r="AE85" s="1641"/>
      <c r="AF85" s="1641"/>
      <c r="AG85" s="1641"/>
      <c r="AH85" s="293"/>
    </row>
    <row r="86" spans="1:41" s="300" customFormat="1" ht="15" customHeight="1">
      <c r="A86" s="290"/>
      <c r="B86" s="291"/>
      <c r="C86" s="291"/>
      <c r="D86" s="292" t="s">
        <v>436</v>
      </c>
      <c r="E86" s="292"/>
      <c r="F86" s="292"/>
      <c r="G86" s="1644"/>
      <c r="H86" s="1644"/>
      <c r="I86" s="1644"/>
      <c r="J86" s="1644"/>
      <c r="K86" s="1644"/>
      <c r="L86" s="1644"/>
      <c r="M86" s="1644"/>
      <c r="N86" s="1644"/>
      <c r="O86" s="1644"/>
      <c r="P86" s="1644"/>
      <c r="Q86" s="1644"/>
      <c r="R86" s="1644"/>
      <c r="S86" s="1644"/>
      <c r="T86" s="1644"/>
      <c r="U86" s="1644"/>
      <c r="V86" s="292"/>
      <c r="W86" s="292" t="s">
        <v>297</v>
      </c>
      <c r="X86" s="292"/>
      <c r="Y86" s="291"/>
      <c r="Z86" s="291"/>
      <c r="AA86" s="1642"/>
      <c r="AB86" s="1642"/>
      <c r="AC86" s="1642"/>
      <c r="AD86" s="1642"/>
      <c r="AE86" s="1642"/>
      <c r="AF86" s="1642"/>
      <c r="AG86" s="1642"/>
      <c r="AH86" s="293"/>
    </row>
    <row r="87" spans="1:41" s="300" customFormat="1" ht="2.25" customHeight="1">
      <c r="A87" s="290"/>
      <c r="B87" s="291"/>
      <c r="C87" s="291"/>
      <c r="D87" s="292"/>
      <c r="E87" s="292"/>
      <c r="F87" s="292"/>
      <c r="G87" s="292"/>
      <c r="H87" s="292"/>
      <c r="I87" s="292"/>
      <c r="J87" s="292"/>
      <c r="K87" s="292"/>
      <c r="L87" s="292"/>
      <c r="M87" s="292"/>
      <c r="N87" s="292"/>
      <c r="O87" s="292"/>
      <c r="P87" s="292"/>
      <c r="Q87" s="292"/>
      <c r="R87" s="292"/>
      <c r="S87" s="292"/>
      <c r="T87" s="292"/>
      <c r="U87" s="292"/>
      <c r="V87" s="292"/>
      <c r="W87" s="292"/>
      <c r="X87" s="292"/>
      <c r="Y87" s="291"/>
      <c r="Z87" s="291"/>
      <c r="AA87" s="291"/>
      <c r="AB87" s="291"/>
      <c r="AC87" s="291"/>
      <c r="AD87" s="291"/>
      <c r="AE87" s="291"/>
      <c r="AF87" s="291"/>
      <c r="AG87" s="291"/>
      <c r="AH87" s="293"/>
    </row>
    <row r="88" spans="1:41" s="300" customFormat="1" ht="14.25" customHeight="1">
      <c r="A88" s="316"/>
      <c r="B88" s="291"/>
      <c r="C88" s="291" t="s">
        <v>528</v>
      </c>
      <c r="D88" s="291"/>
      <c r="E88" s="291"/>
      <c r="F88" s="291"/>
      <c r="G88" s="291"/>
      <c r="H88" s="291"/>
      <c r="I88" s="291"/>
      <c r="J88" s="291"/>
      <c r="K88" s="291"/>
      <c r="L88" s="1645" t="str">
        <f>IF(OR(Application!S121="",Application!G121=""),"",Application!S121&amp;CHAR(10)&amp;"("&amp;Application!G121&amp;")")</f>
        <v/>
      </c>
      <c r="M88" s="1645"/>
      <c r="N88" s="1645"/>
      <c r="O88" s="1645"/>
      <c r="P88" s="1645"/>
      <c r="Q88" s="1645"/>
      <c r="R88" s="1645"/>
      <c r="S88" s="1645"/>
      <c r="T88" s="1645"/>
      <c r="U88" s="1645"/>
      <c r="V88" s="291"/>
      <c r="W88" s="291" t="s">
        <v>295</v>
      </c>
      <c r="X88" s="291"/>
      <c r="Y88" s="291"/>
      <c r="Z88" s="291"/>
      <c r="AA88" s="1641" t="str">
        <f>IF(Application!AB121="","",Application!AB121)</f>
        <v/>
      </c>
      <c r="AB88" s="1641"/>
      <c r="AC88" s="1641"/>
      <c r="AD88" s="1641"/>
      <c r="AE88" s="1641"/>
      <c r="AF88" s="1641"/>
      <c r="AG88" s="1641"/>
      <c r="AH88" s="293"/>
    </row>
    <row r="89" spans="1:41" s="300" customFormat="1" ht="12.75" customHeight="1">
      <c r="A89" s="290"/>
      <c r="B89" s="291"/>
      <c r="C89" s="291"/>
      <c r="D89" s="292" t="s">
        <v>529</v>
      </c>
      <c r="E89" s="292"/>
      <c r="F89" s="292"/>
      <c r="G89" s="292"/>
      <c r="H89" s="292"/>
      <c r="I89" s="292"/>
      <c r="J89" s="292"/>
      <c r="K89" s="292"/>
      <c r="L89" s="1646"/>
      <c r="M89" s="1646"/>
      <c r="N89" s="1646"/>
      <c r="O89" s="1646"/>
      <c r="P89" s="1646"/>
      <c r="Q89" s="1646"/>
      <c r="R89" s="1646"/>
      <c r="S89" s="1646"/>
      <c r="T89" s="1646"/>
      <c r="U89" s="1646"/>
      <c r="V89" s="292"/>
      <c r="W89" s="292" t="s">
        <v>297</v>
      </c>
      <c r="X89" s="292"/>
      <c r="Y89" s="291"/>
      <c r="Z89" s="291"/>
      <c r="AA89" s="1642"/>
      <c r="AB89" s="1642"/>
      <c r="AC89" s="1642"/>
      <c r="AD89" s="1642"/>
      <c r="AE89" s="1642"/>
      <c r="AF89" s="1642"/>
      <c r="AG89" s="1642"/>
      <c r="AH89" s="293"/>
    </row>
    <row r="90" spans="1:41" s="300" customFormat="1" ht="2.25" customHeight="1">
      <c r="A90" s="290"/>
      <c r="B90" s="291"/>
      <c r="C90" s="291"/>
      <c r="D90" s="292"/>
      <c r="E90" s="292"/>
      <c r="F90" s="292"/>
      <c r="G90" s="292"/>
      <c r="H90" s="292"/>
      <c r="I90" s="292"/>
      <c r="J90" s="292"/>
      <c r="K90" s="292"/>
      <c r="L90" s="328"/>
      <c r="M90" s="328"/>
      <c r="N90" s="328"/>
      <c r="O90" s="328"/>
      <c r="P90" s="328"/>
      <c r="Q90" s="328"/>
      <c r="R90" s="328"/>
      <c r="S90" s="328"/>
      <c r="T90" s="328"/>
      <c r="U90" s="328"/>
      <c r="V90" s="292"/>
      <c r="W90" s="292"/>
      <c r="X90" s="292"/>
      <c r="Y90" s="291"/>
      <c r="Z90" s="291"/>
      <c r="AA90" s="328"/>
      <c r="AB90" s="328"/>
      <c r="AC90" s="328"/>
      <c r="AD90" s="328"/>
      <c r="AE90" s="328"/>
      <c r="AF90" s="328"/>
      <c r="AG90" s="328"/>
      <c r="AH90" s="293"/>
    </row>
    <row r="91" spans="1:41" s="300" customFormat="1" ht="14.25" customHeight="1">
      <c r="A91" s="290"/>
      <c r="B91" s="304"/>
      <c r="C91" s="304" t="s">
        <v>530</v>
      </c>
      <c r="D91" s="304"/>
      <c r="E91" s="291"/>
      <c r="F91" s="291"/>
      <c r="G91" s="291"/>
      <c r="H91" s="1636" t="str">
        <f>IF(AND(Application!Y125="",Application!Y127=""),"",
IF(Application!Y125&lt;&gt;"", IF(Application!Y127&lt;&gt;"", "税込：" &amp; FIXED(Application!Y125,0), FIXED(Application!Y125,0)), "") &amp;
IF(AND(Application!Y125&lt;&gt;"",Application!Y127&lt;&gt;""), CHAR(10), "") &amp;
IF(Application!Y127&lt;&gt;"", IF(Application!Y125&lt;&gt;"", "税抜き：" &amp; FIXED(Application!Y127,0), FIXED(Application!Y127,0)), ""))</f>
        <v/>
      </c>
      <c r="I91" s="1636"/>
      <c r="J91" s="1636"/>
      <c r="K91" s="1636"/>
      <c r="L91" s="1636"/>
      <c r="M91" s="1636"/>
      <c r="N91" s="1636"/>
      <c r="O91" s="291" t="s">
        <v>502</v>
      </c>
      <c r="P91" s="1648" t="str">
        <f>IF(J74="","為替レート：1","")</f>
        <v>為替レート：1</v>
      </c>
      <c r="Q91" s="1648"/>
      <c r="R91" s="1648"/>
      <c r="S91" s="1648"/>
      <c r="T91" s="1638" t="str">
        <f>IF(J74="",IF(Application!X123="","",Application!X123),"")</f>
        <v>CNY</v>
      </c>
      <c r="U91" s="1638"/>
      <c r="V91" s="1638" t="str">
        <f>IF(J74="","＝","")</f>
        <v>＝</v>
      </c>
      <c r="W91" s="1638" t="str">
        <f>IF(J74="",IF(Application!AA123="","",Application!AA123),"")</f>
        <v/>
      </c>
      <c r="X91" s="1638"/>
      <c r="Y91" s="1638"/>
      <c r="Z91" s="1647" t="str">
        <f>IF(J74="",IF(Application!AE123="","",Application!AE123),"")</f>
        <v>JPY</v>
      </c>
      <c r="AA91" s="1647"/>
      <c r="AB91" s="291"/>
      <c r="AC91" s="291"/>
      <c r="AD91" s="291"/>
      <c r="AE91" s="291"/>
      <c r="AF91" s="291"/>
      <c r="AG91" s="291"/>
      <c r="AH91" s="293"/>
    </row>
    <row r="92" spans="1:41" s="300" customFormat="1" ht="12.75" customHeight="1">
      <c r="A92" s="290"/>
      <c r="B92" s="304"/>
      <c r="C92" s="304"/>
      <c r="D92" s="301" t="s">
        <v>533</v>
      </c>
      <c r="E92" s="291"/>
      <c r="F92" s="291"/>
      <c r="G92" s="291"/>
      <c r="H92" s="1637"/>
      <c r="I92" s="1637"/>
      <c r="J92" s="1637"/>
      <c r="K92" s="1637"/>
      <c r="L92" s="1637"/>
      <c r="M92" s="1637"/>
      <c r="N92" s="1637"/>
      <c r="O92" s="292" t="s">
        <v>505</v>
      </c>
      <c r="P92" s="1648"/>
      <c r="Q92" s="1648"/>
      <c r="R92" s="1648"/>
      <c r="S92" s="1648"/>
      <c r="T92" s="1638"/>
      <c r="U92" s="1638"/>
      <c r="V92" s="1638"/>
      <c r="W92" s="1638"/>
      <c r="X92" s="1638"/>
      <c r="Y92" s="1638"/>
      <c r="Z92" s="1647"/>
      <c r="AA92" s="1647"/>
      <c r="AB92" s="291"/>
      <c r="AC92" s="291"/>
      <c r="AD92" s="291"/>
      <c r="AE92" s="291"/>
      <c r="AF92" s="291"/>
      <c r="AG92" s="291"/>
      <c r="AH92" s="293"/>
    </row>
    <row r="93" spans="1:41" s="300" customFormat="1" ht="4.5" customHeight="1">
      <c r="A93" s="329"/>
      <c r="B93" s="330"/>
      <c r="C93" s="331"/>
      <c r="D93" s="332"/>
      <c r="E93" s="331"/>
      <c r="F93" s="331"/>
      <c r="G93" s="331"/>
      <c r="H93" s="331"/>
      <c r="I93" s="331"/>
      <c r="J93" s="331"/>
      <c r="K93" s="331"/>
      <c r="L93" s="331"/>
      <c r="M93" s="331"/>
      <c r="N93" s="331"/>
      <c r="O93" s="331"/>
      <c r="P93" s="331"/>
      <c r="Q93" s="331"/>
      <c r="R93" s="331"/>
      <c r="S93" s="331"/>
      <c r="T93" s="331"/>
      <c r="U93" s="331"/>
      <c r="V93" s="331"/>
      <c r="W93" s="331"/>
      <c r="X93" s="331"/>
      <c r="Y93" s="331"/>
      <c r="Z93" s="331"/>
      <c r="AA93" s="331"/>
      <c r="AB93" s="331"/>
      <c r="AC93" s="331"/>
      <c r="AD93" s="331"/>
      <c r="AE93" s="331"/>
      <c r="AF93" s="331"/>
      <c r="AG93" s="331"/>
      <c r="AH93" s="333"/>
    </row>
    <row r="94" spans="1:41" s="300" customFormat="1" ht="6" customHeight="1">
      <c r="A94" s="334"/>
      <c r="B94" s="334"/>
      <c r="C94" s="335"/>
      <c r="D94" s="335"/>
      <c r="E94" s="335"/>
      <c r="F94" s="335"/>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4"/>
    </row>
    <row r="101" spans="1:1" ht="12" customHeight="1">
      <c r="A101" s="689" t="s">
        <v>1872</v>
      </c>
    </row>
    <row r="102" spans="1:1" ht="12" customHeight="1">
      <c r="A102" s="689" t="s">
        <v>1873</v>
      </c>
    </row>
    <row r="103" spans="1:1" ht="12" customHeight="1">
      <c r="A103" s="689" t="s">
        <v>1874</v>
      </c>
    </row>
    <row r="104" spans="1:1" ht="12" customHeight="1">
      <c r="A104" s="689" t="s">
        <v>1875</v>
      </c>
    </row>
    <row r="105" spans="1:1" ht="12" customHeight="1">
      <c r="A105" s="689" t="s">
        <v>1876</v>
      </c>
    </row>
    <row r="106" spans="1:1" ht="12" customHeight="1">
      <c r="A106" s="689" t="s">
        <v>1968</v>
      </c>
    </row>
    <row r="107" spans="1:1" ht="12" customHeight="1">
      <c r="A107" s="689" t="s">
        <v>1877</v>
      </c>
    </row>
    <row r="108" spans="1:1" ht="12" customHeight="1">
      <c r="A108" s="689" t="s">
        <v>1878</v>
      </c>
    </row>
    <row r="109" spans="1:1" ht="12" customHeight="1">
      <c r="A109" s="689" t="s">
        <v>1969</v>
      </c>
    </row>
    <row r="110" spans="1:1" ht="12" customHeight="1">
      <c r="A110" s="689" t="s">
        <v>1879</v>
      </c>
    </row>
    <row r="111" spans="1:1" ht="12" customHeight="1">
      <c r="A111" s="689" t="s">
        <v>1880</v>
      </c>
    </row>
    <row r="112" spans="1:1" ht="12" customHeight="1">
      <c r="A112" s="690" t="s">
        <v>1991</v>
      </c>
    </row>
    <row r="113" spans="1:1" ht="12" customHeight="1">
      <c r="A113" s="689" t="s">
        <v>1881</v>
      </c>
    </row>
    <row r="114" spans="1:1" ht="12" customHeight="1">
      <c r="A114" s="689" t="s">
        <v>1882</v>
      </c>
    </row>
    <row r="115" spans="1:1" ht="12" customHeight="1">
      <c r="A115" s="689" t="s">
        <v>1992</v>
      </c>
    </row>
    <row r="116" spans="1:1" ht="12" customHeight="1">
      <c r="A116" s="689" t="s">
        <v>1883</v>
      </c>
    </row>
    <row r="117" spans="1:1" ht="12" customHeight="1">
      <c r="A117" s="689" t="s">
        <v>1884</v>
      </c>
    </row>
    <row r="118" spans="1:1" ht="12" customHeight="1">
      <c r="A118" s="689" t="s">
        <v>1993</v>
      </c>
    </row>
    <row r="119" spans="1:1" ht="12" customHeight="1">
      <c r="A119" s="689" t="s">
        <v>1885</v>
      </c>
    </row>
    <row r="120" spans="1:1" ht="12" customHeight="1">
      <c r="A120" s="689" t="s">
        <v>1886</v>
      </c>
    </row>
    <row r="121" spans="1:1" ht="12" customHeight="1">
      <c r="A121" s="689" t="s">
        <v>1994</v>
      </c>
    </row>
    <row r="122" spans="1:1" ht="12" customHeight="1">
      <c r="A122" s="689" t="s">
        <v>1887</v>
      </c>
    </row>
    <row r="123" spans="1:1" ht="12" customHeight="1">
      <c r="A123" s="689" t="s">
        <v>1888</v>
      </c>
    </row>
    <row r="124" spans="1:1" ht="12" customHeight="1">
      <c r="A124" s="689" t="s">
        <v>1995</v>
      </c>
    </row>
    <row r="125" spans="1:1" ht="12" customHeight="1">
      <c r="A125" s="689" t="s">
        <v>1889</v>
      </c>
    </row>
    <row r="126" spans="1:1" ht="12" customHeight="1">
      <c r="A126" s="689" t="s">
        <v>1890</v>
      </c>
    </row>
    <row r="127" spans="1:1" ht="12" customHeight="1">
      <c r="A127" s="689" t="s">
        <v>1996</v>
      </c>
    </row>
    <row r="128" spans="1:1" ht="12" customHeight="1">
      <c r="A128" s="689" t="s">
        <v>1891</v>
      </c>
    </row>
    <row r="129" spans="1:1" ht="12" customHeight="1">
      <c r="A129" s="689" t="s">
        <v>1892</v>
      </c>
    </row>
    <row r="130" spans="1:1" ht="12" customHeight="1">
      <c r="A130" s="689" t="s">
        <v>1997</v>
      </c>
    </row>
    <row r="131" spans="1:1" ht="12" customHeight="1">
      <c r="A131" s="689" t="s">
        <v>1893</v>
      </c>
    </row>
    <row r="132" spans="1:1" ht="12" customHeight="1">
      <c r="A132" s="689" t="s">
        <v>1894</v>
      </c>
    </row>
    <row r="133" spans="1:1" ht="12" customHeight="1">
      <c r="A133" s="689" t="s">
        <v>1998</v>
      </c>
    </row>
    <row r="134" spans="1:1" ht="12" customHeight="1">
      <c r="A134" s="689" t="s">
        <v>1895</v>
      </c>
    </row>
    <row r="135" spans="1:1" ht="12" customHeight="1">
      <c r="A135" s="689" t="s">
        <v>1896</v>
      </c>
    </row>
    <row r="136" spans="1:1" ht="12" customHeight="1">
      <c r="A136" s="689" t="s">
        <v>1999</v>
      </c>
    </row>
    <row r="137" spans="1:1" ht="12" customHeight="1">
      <c r="A137" s="689" t="s">
        <v>1897</v>
      </c>
    </row>
    <row r="138" spans="1:1" ht="12" customHeight="1">
      <c r="A138" s="689" t="s">
        <v>1898</v>
      </c>
    </row>
    <row r="139" spans="1:1" ht="12" customHeight="1">
      <c r="A139" s="690" t="s">
        <v>2000</v>
      </c>
    </row>
    <row r="140" spans="1:1" ht="12" customHeight="1">
      <c r="A140" s="689" t="s">
        <v>1899</v>
      </c>
    </row>
    <row r="141" spans="1:1" ht="12" customHeight="1">
      <c r="A141" s="689" t="s">
        <v>1900</v>
      </c>
    </row>
    <row r="142" spans="1:1" ht="12" customHeight="1">
      <c r="A142" s="689" t="s">
        <v>2001</v>
      </c>
    </row>
    <row r="143" spans="1:1" ht="12" customHeight="1">
      <c r="A143" s="689" t="s">
        <v>1901</v>
      </c>
    </row>
    <row r="144" spans="1:1" ht="12" customHeight="1">
      <c r="A144" s="689" t="s">
        <v>1902</v>
      </c>
    </row>
    <row r="145" spans="1:1" ht="12" customHeight="1">
      <c r="A145" s="689" t="s">
        <v>2011</v>
      </c>
    </row>
    <row r="146" spans="1:1" ht="12" customHeight="1">
      <c r="A146" s="689" t="s">
        <v>1903</v>
      </c>
    </row>
    <row r="147" spans="1:1" ht="12" customHeight="1">
      <c r="A147" s="689" t="s">
        <v>1904</v>
      </c>
    </row>
    <row r="148" spans="1:1" ht="12" customHeight="1">
      <c r="A148" s="689" t="s">
        <v>2002</v>
      </c>
    </row>
    <row r="149" spans="1:1" ht="12" customHeight="1">
      <c r="A149" s="689" t="s">
        <v>1905</v>
      </c>
    </row>
    <row r="150" spans="1:1" ht="12" customHeight="1">
      <c r="A150" s="689" t="s">
        <v>1906</v>
      </c>
    </row>
    <row r="151" spans="1:1" ht="12" customHeight="1">
      <c r="A151" s="689" t="s">
        <v>2003</v>
      </c>
    </row>
    <row r="152" spans="1:1" ht="12" customHeight="1">
      <c r="A152" s="689" t="s">
        <v>1907</v>
      </c>
    </row>
    <row r="153" spans="1:1" ht="12" customHeight="1">
      <c r="A153" s="689" t="s">
        <v>1908</v>
      </c>
    </row>
    <row r="154" spans="1:1" ht="12" customHeight="1">
      <c r="A154" s="689" t="s">
        <v>2004</v>
      </c>
    </row>
    <row r="155" spans="1:1" ht="12" customHeight="1">
      <c r="A155" s="689" t="s">
        <v>1909</v>
      </c>
    </row>
    <row r="156" spans="1:1" ht="12" customHeight="1">
      <c r="A156" s="689" t="s">
        <v>1910</v>
      </c>
    </row>
    <row r="157" spans="1:1" ht="12" customHeight="1">
      <c r="A157" s="689" t="s">
        <v>2005</v>
      </c>
    </row>
    <row r="158" spans="1:1" ht="12" customHeight="1">
      <c r="A158" s="689" t="s">
        <v>1911</v>
      </c>
    </row>
    <row r="159" spans="1:1" ht="12" customHeight="1">
      <c r="A159" s="689" t="s">
        <v>1912</v>
      </c>
    </row>
    <row r="160" spans="1:1" ht="12" customHeight="1">
      <c r="A160" s="690" t="s">
        <v>2006</v>
      </c>
    </row>
    <row r="161" spans="1:1" ht="12" customHeight="1">
      <c r="A161" s="689" t="s">
        <v>1913</v>
      </c>
    </row>
    <row r="162" spans="1:1" ht="12" customHeight="1">
      <c r="A162" s="689" t="s">
        <v>1914</v>
      </c>
    </row>
    <row r="163" spans="1:1" ht="12" customHeight="1">
      <c r="A163" s="689" t="s">
        <v>2007</v>
      </c>
    </row>
    <row r="164" spans="1:1" ht="12" customHeight="1">
      <c r="A164" s="689" t="s">
        <v>1915</v>
      </c>
    </row>
    <row r="165" spans="1:1" ht="12" customHeight="1">
      <c r="A165" s="689" t="s">
        <v>1916</v>
      </c>
    </row>
    <row r="166" spans="1:1" ht="12" customHeight="1">
      <c r="A166" s="689" t="s">
        <v>2008</v>
      </c>
    </row>
    <row r="167" spans="1:1" ht="12" customHeight="1">
      <c r="A167" s="689" t="s">
        <v>1917</v>
      </c>
    </row>
    <row r="168" spans="1:1" ht="12" customHeight="1">
      <c r="A168" s="689" t="s">
        <v>1918</v>
      </c>
    </row>
    <row r="169" spans="1:1" ht="12" customHeight="1">
      <c r="A169" s="690" t="s">
        <v>2009</v>
      </c>
    </row>
    <row r="170" spans="1:1" ht="12" customHeight="1">
      <c r="A170" s="689" t="s">
        <v>1919</v>
      </c>
    </row>
    <row r="171" spans="1:1" ht="12" customHeight="1">
      <c r="A171" s="689" t="s">
        <v>1920</v>
      </c>
    </row>
    <row r="172" spans="1:1" ht="12" customHeight="1">
      <c r="A172" s="689" t="s">
        <v>2010</v>
      </c>
    </row>
    <row r="173" spans="1:1" ht="12" customHeight="1">
      <c r="A173" s="689" t="s">
        <v>1921</v>
      </c>
    </row>
    <row r="174" spans="1:1" ht="12" customHeight="1">
      <c r="A174" s="689" t="s">
        <v>1922</v>
      </c>
    </row>
    <row r="175" spans="1:1" ht="12" customHeight="1">
      <c r="A175" s="689" t="s">
        <v>1970</v>
      </c>
    </row>
    <row r="176" spans="1:1" ht="12" customHeight="1">
      <c r="A176" s="689" t="s">
        <v>1923</v>
      </c>
    </row>
    <row r="177" spans="1:1" ht="12" customHeight="1">
      <c r="A177" s="689" t="s">
        <v>1924</v>
      </c>
    </row>
    <row r="178" spans="1:1" ht="12" customHeight="1">
      <c r="A178" s="689" t="s">
        <v>1924</v>
      </c>
    </row>
    <row r="179" spans="1:1" ht="12" customHeight="1">
      <c r="A179" s="689" t="s">
        <v>1925</v>
      </c>
    </row>
    <row r="180" spans="1:1" ht="12" customHeight="1">
      <c r="A180" s="689" t="s">
        <v>1926</v>
      </c>
    </row>
    <row r="181" spans="1:1" ht="12" customHeight="1">
      <c r="A181" s="689" t="s">
        <v>1926</v>
      </c>
    </row>
    <row r="182" spans="1:1" ht="12" customHeight="1">
      <c r="A182" s="689" t="s">
        <v>1927</v>
      </c>
    </row>
    <row r="183" spans="1:1" ht="12" customHeight="1">
      <c r="A183" s="689" t="s">
        <v>1928</v>
      </c>
    </row>
    <row r="184" spans="1:1" ht="12" customHeight="1">
      <c r="A184" s="689" t="s">
        <v>1971</v>
      </c>
    </row>
    <row r="185" spans="1:1" ht="12" customHeight="1">
      <c r="A185" s="689" t="s">
        <v>1929</v>
      </c>
    </row>
    <row r="186" spans="1:1" ht="12" customHeight="1">
      <c r="A186" s="689" t="s">
        <v>1930</v>
      </c>
    </row>
    <row r="187" spans="1:1" ht="12" customHeight="1">
      <c r="A187" s="689" t="s">
        <v>1972</v>
      </c>
    </row>
    <row r="188" spans="1:1" ht="12" customHeight="1">
      <c r="A188" s="689" t="s">
        <v>1931</v>
      </c>
    </row>
    <row r="189" spans="1:1" ht="12" customHeight="1">
      <c r="A189" s="689" t="s">
        <v>1932</v>
      </c>
    </row>
    <row r="190" spans="1:1" ht="12" customHeight="1">
      <c r="A190" s="689" t="s">
        <v>1973</v>
      </c>
    </row>
    <row r="191" spans="1:1" ht="12" customHeight="1">
      <c r="A191" s="689" t="s">
        <v>1933</v>
      </c>
    </row>
    <row r="192" spans="1:1" ht="12" customHeight="1">
      <c r="A192" s="689" t="s">
        <v>1934</v>
      </c>
    </row>
    <row r="193" spans="1:1" ht="12" customHeight="1">
      <c r="A193" s="690" t="s">
        <v>1974</v>
      </c>
    </row>
    <row r="194" spans="1:1" ht="12" customHeight="1">
      <c r="A194" s="689" t="s">
        <v>1935</v>
      </c>
    </row>
    <row r="195" spans="1:1" ht="12" customHeight="1">
      <c r="A195" s="689" t="s">
        <v>1936</v>
      </c>
    </row>
    <row r="196" spans="1:1" ht="12" customHeight="1">
      <c r="A196" s="690" t="s">
        <v>1975</v>
      </c>
    </row>
    <row r="197" spans="1:1" ht="12" customHeight="1">
      <c r="A197" s="689" t="s">
        <v>1937</v>
      </c>
    </row>
    <row r="198" spans="1:1" ht="12" customHeight="1">
      <c r="A198" s="689" t="s">
        <v>1938</v>
      </c>
    </row>
    <row r="199" spans="1:1" ht="12" customHeight="1">
      <c r="A199" s="690" t="s">
        <v>1976</v>
      </c>
    </row>
    <row r="200" spans="1:1" ht="12" customHeight="1">
      <c r="A200" s="689" t="s">
        <v>1939</v>
      </c>
    </row>
    <row r="201" spans="1:1" ht="12" customHeight="1">
      <c r="A201" s="689" t="s">
        <v>1940</v>
      </c>
    </row>
    <row r="202" spans="1:1" ht="12" customHeight="1">
      <c r="A202" s="689" t="s">
        <v>1977</v>
      </c>
    </row>
    <row r="203" spans="1:1" ht="12" customHeight="1">
      <c r="A203" s="689" t="s">
        <v>1941</v>
      </c>
    </row>
    <row r="204" spans="1:1" ht="12" customHeight="1">
      <c r="A204" s="689" t="s">
        <v>1942</v>
      </c>
    </row>
    <row r="205" spans="1:1" ht="12" customHeight="1">
      <c r="A205" s="689" t="s">
        <v>1978</v>
      </c>
    </row>
    <row r="206" spans="1:1" ht="12" customHeight="1">
      <c r="A206" s="689" t="s">
        <v>1943</v>
      </c>
    </row>
    <row r="207" spans="1:1" ht="12" customHeight="1">
      <c r="A207" s="689" t="s">
        <v>1944</v>
      </c>
    </row>
    <row r="208" spans="1:1" ht="12" customHeight="1">
      <c r="A208" s="689" t="s">
        <v>1979</v>
      </c>
    </row>
    <row r="209" spans="1:1" ht="12" customHeight="1">
      <c r="A209" s="689" t="s">
        <v>1945</v>
      </c>
    </row>
    <row r="210" spans="1:1" ht="12" customHeight="1">
      <c r="A210" s="689" t="s">
        <v>1946</v>
      </c>
    </row>
    <row r="211" spans="1:1" ht="12" customHeight="1">
      <c r="A211" s="689" t="s">
        <v>1980</v>
      </c>
    </row>
    <row r="212" spans="1:1" ht="12" customHeight="1">
      <c r="A212" s="689" t="s">
        <v>1947</v>
      </c>
    </row>
    <row r="213" spans="1:1" ht="12" customHeight="1">
      <c r="A213" s="689" t="s">
        <v>1948</v>
      </c>
    </row>
    <row r="214" spans="1:1" ht="12" customHeight="1">
      <c r="A214" s="690" t="s">
        <v>1981</v>
      </c>
    </row>
    <row r="215" spans="1:1" ht="12" customHeight="1">
      <c r="A215" s="689" t="s">
        <v>1949</v>
      </c>
    </row>
    <row r="216" spans="1:1" ht="12" customHeight="1">
      <c r="A216" s="689" t="s">
        <v>1950</v>
      </c>
    </row>
    <row r="217" spans="1:1" ht="12" customHeight="1">
      <c r="A217" s="689" t="s">
        <v>1982</v>
      </c>
    </row>
    <row r="218" spans="1:1" ht="12" customHeight="1">
      <c r="A218" s="689" t="s">
        <v>1951</v>
      </c>
    </row>
    <row r="219" spans="1:1" ht="12" customHeight="1">
      <c r="A219" s="689" t="s">
        <v>1952</v>
      </c>
    </row>
    <row r="220" spans="1:1" ht="12" customHeight="1">
      <c r="A220" s="689" t="s">
        <v>1983</v>
      </c>
    </row>
    <row r="221" spans="1:1" ht="12" customHeight="1">
      <c r="A221" s="689" t="s">
        <v>1953</v>
      </c>
    </row>
    <row r="222" spans="1:1" ht="12" customHeight="1">
      <c r="A222" s="689" t="s">
        <v>1954</v>
      </c>
    </row>
    <row r="223" spans="1:1" ht="12" customHeight="1">
      <c r="A223" s="689" t="s">
        <v>1984</v>
      </c>
    </row>
    <row r="224" spans="1:1" ht="12" customHeight="1">
      <c r="A224" s="689" t="s">
        <v>1955</v>
      </c>
    </row>
    <row r="225" spans="1:1" ht="12" customHeight="1">
      <c r="A225" s="689" t="s">
        <v>1956</v>
      </c>
    </row>
    <row r="226" spans="1:1" ht="12" customHeight="1">
      <c r="A226" s="690" t="s">
        <v>1985</v>
      </c>
    </row>
    <row r="227" spans="1:1" ht="12" customHeight="1">
      <c r="A227" s="689" t="s">
        <v>1957</v>
      </c>
    </row>
    <row r="228" spans="1:1" ht="12" customHeight="1">
      <c r="A228" s="689" t="s">
        <v>1958</v>
      </c>
    </row>
    <row r="229" spans="1:1" ht="12" customHeight="1">
      <c r="A229" s="689" t="s">
        <v>1986</v>
      </c>
    </row>
    <row r="230" spans="1:1" ht="12" customHeight="1">
      <c r="A230" s="689" t="s">
        <v>1959</v>
      </c>
    </row>
    <row r="231" spans="1:1" ht="12" customHeight="1">
      <c r="A231" s="689" t="s">
        <v>1960</v>
      </c>
    </row>
    <row r="232" spans="1:1" ht="12" customHeight="1">
      <c r="A232" s="689" t="s">
        <v>1987</v>
      </c>
    </row>
    <row r="233" spans="1:1" ht="12" customHeight="1">
      <c r="A233" s="689" t="s">
        <v>1961</v>
      </c>
    </row>
    <row r="234" spans="1:1" ht="12" customHeight="1">
      <c r="A234" s="689" t="s">
        <v>1962</v>
      </c>
    </row>
    <row r="235" spans="1:1" ht="12" customHeight="1">
      <c r="A235" s="690" t="s">
        <v>1988</v>
      </c>
    </row>
    <row r="236" spans="1:1" ht="12" customHeight="1">
      <c r="A236" s="689" t="s">
        <v>1963</v>
      </c>
    </row>
    <row r="237" spans="1:1" ht="12" customHeight="1">
      <c r="A237" s="689" t="s">
        <v>1964</v>
      </c>
    </row>
    <row r="238" spans="1:1" ht="12" customHeight="1">
      <c r="A238" s="689" t="s">
        <v>1989</v>
      </c>
    </row>
    <row r="239" spans="1:1" ht="12" customHeight="1">
      <c r="A239" s="689" t="s">
        <v>1965</v>
      </c>
    </row>
    <row r="240" spans="1:1" ht="12" customHeight="1">
      <c r="A240" s="689" t="s">
        <v>1966</v>
      </c>
    </row>
    <row r="241" spans="1:1" ht="12" customHeight="1">
      <c r="A241" s="689" t="s">
        <v>1990</v>
      </c>
    </row>
    <row r="242" spans="1:1" ht="12" customHeight="1">
      <c r="A242" s="689" t="s">
        <v>1967</v>
      </c>
    </row>
  </sheetData>
  <sheetProtection algorithmName="SHA-512" hashValue="lulNaAdaNDxStCeW4Xka6Wc5/KH1PT42206CM7qP3AEuJMmzNkBZQcOVuSwDUEhTfSbt9j8dLg87r31LQ3Gf1A==" saltValue="3WS2lHnqVorXJ9gNRk8XNw==" spinCount="100000" sheet="1" formatCells="0" selectLockedCells="1"/>
  <mergeCells count="130">
    <mergeCell ref="G5:AG6"/>
    <mergeCell ref="F8:S9"/>
    <mergeCell ref="Y8:AG9"/>
    <mergeCell ref="V11:Y12"/>
    <mergeCell ref="Z19:AF20"/>
    <mergeCell ref="H21:N22"/>
    <mergeCell ref="O21:W21"/>
    <mergeCell ref="X21:AB22"/>
    <mergeCell ref="AD21:AE22"/>
    <mergeCell ref="AF21:AG21"/>
    <mergeCell ref="A27:D27"/>
    <mergeCell ref="E27:H27"/>
    <mergeCell ref="I27:Q27"/>
    <mergeCell ref="R27:U27"/>
    <mergeCell ref="V27:Y27"/>
    <mergeCell ref="Z27:AH27"/>
    <mergeCell ref="P22:W22"/>
    <mergeCell ref="AF22:AG22"/>
    <mergeCell ref="B25:AH25"/>
    <mergeCell ref="A26:D26"/>
    <mergeCell ref="E26:H26"/>
    <mergeCell ref="I26:Q26"/>
    <mergeCell ref="R26:U26"/>
    <mergeCell ref="V26:Y26"/>
    <mergeCell ref="Z26:AH26"/>
    <mergeCell ref="T28:U28"/>
    <mergeCell ref="V28:W28"/>
    <mergeCell ref="X28:Y28"/>
    <mergeCell ref="Z28:AH28"/>
    <mergeCell ref="A29:B29"/>
    <mergeCell ref="C29:D29"/>
    <mergeCell ref="E29:F29"/>
    <mergeCell ref="G29:H29"/>
    <mergeCell ref="R29:S29"/>
    <mergeCell ref="T29:U29"/>
    <mergeCell ref="A28:B28"/>
    <mergeCell ref="C28:D28"/>
    <mergeCell ref="E28:F28"/>
    <mergeCell ref="G28:H28"/>
    <mergeCell ref="I28:Q28"/>
    <mergeCell ref="R28:S28"/>
    <mergeCell ref="V29:W29"/>
    <mergeCell ref="X29:Y29"/>
    <mergeCell ref="Z30:AH31"/>
    <mergeCell ref="A32:B33"/>
    <mergeCell ref="C32:D33"/>
    <mergeCell ref="E32:F33"/>
    <mergeCell ref="G32:H33"/>
    <mergeCell ref="I32:Q33"/>
    <mergeCell ref="R32:S33"/>
    <mergeCell ref="T32:U33"/>
    <mergeCell ref="V32:W33"/>
    <mergeCell ref="A30:B31"/>
    <mergeCell ref="C30:D31"/>
    <mergeCell ref="E30:F31"/>
    <mergeCell ref="G30:H31"/>
    <mergeCell ref="I30:Q31"/>
    <mergeCell ref="R30:S31"/>
    <mergeCell ref="T30:U31"/>
    <mergeCell ref="V30:W31"/>
    <mergeCell ref="X30:Y31"/>
    <mergeCell ref="X34:Y35"/>
    <mergeCell ref="Z34:AH35"/>
    <mergeCell ref="B38:AG39"/>
    <mergeCell ref="AF40:AG40"/>
    <mergeCell ref="E42:R43"/>
    <mergeCell ref="V42:AG43"/>
    <mergeCell ref="X32:Y33"/>
    <mergeCell ref="Z32:AH33"/>
    <mergeCell ref="A34:B35"/>
    <mergeCell ref="C34:D35"/>
    <mergeCell ref="E34:F35"/>
    <mergeCell ref="G34:H35"/>
    <mergeCell ref="I34:Q35"/>
    <mergeCell ref="R34:S35"/>
    <mergeCell ref="T34:U35"/>
    <mergeCell ref="V34:W35"/>
    <mergeCell ref="W49:X49"/>
    <mergeCell ref="Y49:Z50"/>
    <mergeCell ref="AA49:AB49"/>
    <mergeCell ref="K50:L50"/>
    <mergeCell ref="O50:P50"/>
    <mergeCell ref="Q50:R50"/>
    <mergeCell ref="W50:X50"/>
    <mergeCell ref="AA50:AB50"/>
    <mergeCell ref="G46:T47"/>
    <mergeCell ref="U47:V47"/>
    <mergeCell ref="G49:J50"/>
    <mergeCell ref="K49:L49"/>
    <mergeCell ref="M49:N50"/>
    <mergeCell ref="O49:P49"/>
    <mergeCell ref="Q49:R49"/>
    <mergeCell ref="S49:V50"/>
    <mergeCell ref="F52:AG53"/>
    <mergeCell ref="F55:AG56"/>
    <mergeCell ref="G62:T63"/>
    <mergeCell ref="G65:J66"/>
    <mergeCell ref="K65:L65"/>
    <mergeCell ref="M65:N66"/>
    <mergeCell ref="O65:P65"/>
    <mergeCell ref="Q65:R65"/>
    <mergeCell ref="S65:V66"/>
    <mergeCell ref="W65:X65"/>
    <mergeCell ref="AE69:AG69"/>
    <mergeCell ref="G71:N72"/>
    <mergeCell ref="AA71:AF72"/>
    <mergeCell ref="J74:Q75"/>
    <mergeCell ref="AA74:AF75"/>
    <mergeCell ref="F77:M78"/>
    <mergeCell ref="Y65:Z66"/>
    <mergeCell ref="AA65:AB65"/>
    <mergeCell ref="K66:L66"/>
    <mergeCell ref="O66:P66"/>
    <mergeCell ref="Q66:R66"/>
    <mergeCell ref="W66:X66"/>
    <mergeCell ref="AA66:AB66"/>
    <mergeCell ref="H91:N92"/>
    <mergeCell ref="V91:V92"/>
    <mergeCell ref="W91:Y92"/>
    <mergeCell ref="C82:AH82"/>
    <mergeCell ref="G83:U84"/>
    <mergeCell ref="G85:U86"/>
    <mergeCell ref="AA85:AG86"/>
    <mergeCell ref="L88:U89"/>
    <mergeCell ref="AA88:AG89"/>
    <mergeCell ref="Z91:AA92"/>
    <mergeCell ref="P91:S92"/>
    <mergeCell ref="T91:U92"/>
    <mergeCell ref="W83:X84"/>
    <mergeCell ref="Y83:AG84"/>
  </mergeCells>
  <phoneticPr fontId="34"/>
  <dataValidations count="1">
    <dataValidation type="list" allowBlank="1" showInputMessage="1" showErrorMessage="1" sqref="C17 S71 V74 B77 B74 B71 H15 M15 R15 X15 J17 Q17 V17 AB17 P19 J19 C19 B40 B45 B52 V19" xr:uid="{67F76C76-63DB-43F3-A304-106C65BA289C}">
      <formula1>"□,■"</formula1>
    </dataValidation>
  </dataValidations>
  <printOptions horizontalCentered="1"/>
  <pageMargins left="0.23622047244094491" right="0.23622047244094491" top="0.15748031496062992" bottom="0.15748031496062992" header="0.31496062992125984" footer="0.31496062992125984"/>
  <pageSetup paperSize="9" scale="7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fitToPage="1"/>
  </sheetPr>
  <dimension ref="A1:AT87"/>
  <sheetViews>
    <sheetView showGridLines="0" topLeftCell="A13" workbookViewId="0">
      <selection activeCell="AB31" sqref="AB31:AE31"/>
    </sheetView>
  </sheetViews>
  <sheetFormatPr defaultColWidth="2.625" defaultRowHeight="10.15" customHeight="1"/>
  <cols>
    <col min="1" max="1" width="3.625" style="1" customWidth="1"/>
    <col min="2" max="17" width="2.625" style="2"/>
    <col min="18" max="18" width="2.625" style="2" customWidth="1"/>
    <col min="19" max="26" width="2.625" style="2"/>
    <col min="27" max="27" width="2.625" style="2" customWidth="1"/>
    <col min="28" max="34" width="2.625" style="2"/>
    <col min="35" max="35" width="2.625" style="2" customWidth="1"/>
    <col min="36" max="40" width="2.625" style="2"/>
    <col min="41" max="41" width="2.625" style="85"/>
    <col min="42" max="16384" width="2.625" style="2"/>
  </cols>
  <sheetData>
    <row r="1" spans="1:41" ht="3" customHeight="1"/>
    <row r="2" spans="1:41" ht="25.15" customHeight="1">
      <c r="A2" s="1223" t="s">
        <v>137</v>
      </c>
      <c r="B2" s="1223"/>
      <c r="C2" s="1223"/>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1223"/>
    </row>
    <row r="3" spans="1:41" ht="14.1" customHeight="1">
      <c r="A3" s="1224" t="s">
        <v>138</v>
      </c>
      <c r="B3" s="1224"/>
      <c r="C3" s="1224"/>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c r="AD3" s="1224"/>
      <c r="AE3" s="1224"/>
      <c r="AF3" s="1224"/>
      <c r="AG3" s="1224"/>
      <c r="AH3" s="1224"/>
      <c r="AI3" s="1224"/>
    </row>
    <row r="4" spans="1:41" ht="3" customHeight="1"/>
    <row r="5" spans="1:41" s="5" customFormat="1" ht="28.15" customHeight="1">
      <c r="A5" s="526" t="s">
        <v>9</v>
      </c>
      <c r="B5" s="1225" t="s">
        <v>1037</v>
      </c>
      <c r="C5" s="1225"/>
      <c r="D5" s="1225"/>
      <c r="E5" s="1225"/>
      <c r="F5" s="1225"/>
      <c r="G5" s="1219" t="str">
        <f>IF(Application!F31="","",Application!F31)</f>
        <v>中国</v>
      </c>
      <c r="H5" s="1219"/>
      <c r="I5" s="1219"/>
      <c r="J5" s="692"/>
      <c r="K5" s="1215" t="s">
        <v>2012</v>
      </c>
      <c r="L5" s="1215"/>
      <c r="M5" s="1219" t="str">
        <f>IF(AND(Application!F29="",Application!M29=""),"",Application!F29&amp;" "&amp;Application!M29)</f>
        <v/>
      </c>
      <c r="N5" s="1219"/>
      <c r="O5" s="1219"/>
      <c r="P5" s="1219"/>
      <c r="Q5" s="1219"/>
      <c r="R5" s="1219"/>
      <c r="S5" s="1219"/>
      <c r="T5" s="1219"/>
      <c r="U5" s="1219"/>
      <c r="V5" s="1219"/>
      <c r="W5" s="1215" t="s">
        <v>2014</v>
      </c>
      <c r="X5" s="1215"/>
      <c r="Y5" s="1215"/>
      <c r="Z5" s="1215"/>
      <c r="AA5" s="1219" t="str">
        <f>IF(AND(Application!F30="",Application!M30=""),"",Application!F30&amp;" "&amp;Application!M30)</f>
        <v/>
      </c>
      <c r="AB5" s="1219"/>
      <c r="AC5" s="1219"/>
      <c r="AD5" s="1219"/>
      <c r="AE5" s="1219"/>
      <c r="AF5" s="1219"/>
      <c r="AG5" s="1219"/>
      <c r="AH5" s="1219"/>
      <c r="AI5" s="1219"/>
      <c r="AO5" s="527"/>
    </row>
    <row r="6" spans="1:41" ht="3" customHeight="1">
      <c r="A6" s="6"/>
    </row>
    <row r="7" spans="1:41" ht="18" customHeight="1">
      <c r="A7" s="6" t="s">
        <v>10</v>
      </c>
      <c r="B7" s="1226" t="s">
        <v>132</v>
      </c>
      <c r="C7" s="1226"/>
      <c r="D7" s="1226"/>
      <c r="E7" s="9" t="str">
        <f>Application!V31</f>
        <v>□</v>
      </c>
      <c r="F7" s="9" t="s">
        <v>64</v>
      </c>
      <c r="H7" s="9" t="str">
        <f>Application!X31</f>
        <v>□</v>
      </c>
      <c r="I7" s="9" t="s">
        <v>129</v>
      </c>
      <c r="J7" s="51"/>
      <c r="K7" s="1228" t="s">
        <v>133</v>
      </c>
      <c r="L7" s="1228"/>
      <c r="M7" s="1228"/>
      <c r="N7" s="1228"/>
      <c r="O7" s="1228"/>
      <c r="P7" s="1229" t="str">
        <f>IF(
 OR(Application!M31="",Application!P31="",Application!R31=""),
 "",
 IF(
  OR(
   NOT(ISNUMBER(Application!M31)),NOT(ISNUMBER(Application!P31)),NOT(ISNUMBER(Application!R31)),
   Application!P31&lt;1,Application!P31&gt;12,Application!R31&lt;1,Application!R31&gt;31
  ),
  "入力エラー",
  TEXT(DATE(Application!M31,Application!P31,Application!R31),"yyyy年m月d日")
 )
)</f>
        <v/>
      </c>
      <c r="Q7" s="1229"/>
      <c r="R7" s="1229"/>
      <c r="S7" s="1229"/>
      <c r="T7" s="1229"/>
      <c r="U7" s="1229"/>
      <c r="V7" s="75"/>
      <c r="W7" s="1231" t="s">
        <v>134</v>
      </c>
      <c r="X7" s="1231"/>
      <c r="Y7" s="1231"/>
      <c r="Z7" s="1231"/>
      <c r="AA7" s="1219" t="str">
        <f>IF(Application!D33="","",Application!D33)</f>
        <v/>
      </c>
      <c r="AB7" s="1219"/>
      <c r="AC7" s="1219"/>
      <c r="AD7" s="1219"/>
      <c r="AE7" s="1219"/>
      <c r="AF7" s="1219"/>
      <c r="AG7" s="1219"/>
      <c r="AH7" s="1219"/>
      <c r="AI7" s="1219"/>
      <c r="AJ7" s="51"/>
    </row>
    <row r="8" spans="1:41" s="47" customFormat="1" ht="12" customHeight="1">
      <c r="A8" s="45"/>
      <c r="B8" s="1227" t="s">
        <v>136</v>
      </c>
      <c r="C8" s="1227"/>
      <c r="D8" s="1227"/>
      <c r="F8" s="48" t="s">
        <v>131</v>
      </c>
      <c r="G8" s="48"/>
      <c r="H8" s="46" t="s">
        <v>130</v>
      </c>
      <c r="I8" s="46"/>
      <c r="J8" s="48"/>
      <c r="K8" s="1230" t="s">
        <v>151</v>
      </c>
      <c r="L8" s="1230"/>
      <c r="M8" s="1230"/>
      <c r="N8" s="1230"/>
      <c r="O8" s="1230"/>
      <c r="P8" s="48"/>
      <c r="Q8" s="48"/>
      <c r="R8" s="48"/>
      <c r="S8" s="48"/>
      <c r="T8" s="46"/>
      <c r="U8" s="46"/>
      <c r="V8" s="48"/>
      <c r="W8" s="1227" t="s">
        <v>135</v>
      </c>
      <c r="X8" s="1227"/>
      <c r="Y8" s="1227"/>
      <c r="Z8" s="1227"/>
      <c r="AA8" s="46"/>
      <c r="AB8" s="46"/>
      <c r="AC8" s="46"/>
      <c r="AD8" s="48"/>
      <c r="AE8" s="48"/>
      <c r="AF8" s="48"/>
      <c r="AG8" s="48"/>
      <c r="AH8" s="48"/>
      <c r="AI8" s="48"/>
      <c r="AJ8" s="48"/>
      <c r="AO8" s="218"/>
    </row>
    <row r="9" spans="1:41" s="47" customFormat="1" ht="3" customHeight="1">
      <c r="A9" s="45"/>
      <c r="B9" s="46"/>
      <c r="C9" s="46"/>
      <c r="D9" s="46"/>
      <c r="F9" s="48"/>
      <c r="G9" s="48"/>
      <c r="H9" s="46"/>
      <c r="I9" s="46"/>
      <c r="J9" s="48"/>
      <c r="K9" s="48"/>
      <c r="L9" s="48"/>
      <c r="M9" s="48"/>
      <c r="N9" s="48"/>
      <c r="O9" s="48"/>
      <c r="P9" s="48"/>
      <c r="Q9" s="48"/>
      <c r="R9" s="48"/>
      <c r="S9" s="48"/>
      <c r="T9" s="46"/>
      <c r="U9" s="46"/>
      <c r="V9" s="48"/>
      <c r="W9" s="46"/>
      <c r="X9" s="46"/>
      <c r="Y9" s="46"/>
      <c r="Z9" s="46"/>
      <c r="AA9" s="46"/>
      <c r="AB9" s="46"/>
      <c r="AC9" s="46"/>
      <c r="AD9" s="48"/>
      <c r="AE9" s="48"/>
      <c r="AF9" s="48"/>
      <c r="AG9" s="48"/>
      <c r="AH9" s="48"/>
      <c r="AI9" s="48"/>
      <c r="AJ9" s="48"/>
      <c r="AO9" s="218"/>
    </row>
    <row r="10" spans="1:41" ht="18" customHeight="1">
      <c r="A10" s="6" t="s">
        <v>11</v>
      </c>
      <c r="B10" s="1164" t="s">
        <v>208</v>
      </c>
      <c r="C10" s="1164"/>
      <c r="D10" s="1164"/>
      <c r="E10" s="1164"/>
      <c r="F10" s="1164"/>
      <c r="G10" s="1164"/>
      <c r="H10" s="1164"/>
      <c r="I10" s="1164"/>
      <c r="J10" s="1164"/>
      <c r="K10" s="1164"/>
      <c r="L10" s="1165" t="str">
        <f>IF(Application!E42="","",Application!E42)</f>
        <v/>
      </c>
      <c r="M10" s="1165"/>
      <c r="N10" s="1165"/>
      <c r="O10" s="1165"/>
      <c r="P10" s="1165"/>
      <c r="Q10" s="1165"/>
      <c r="R10" s="1165"/>
      <c r="S10" s="1165"/>
      <c r="T10" s="1165"/>
      <c r="U10" s="1165"/>
      <c r="V10" s="1165"/>
      <c r="W10" s="1165"/>
      <c r="X10" s="1165"/>
      <c r="Y10" s="1165"/>
      <c r="Z10" s="1165"/>
      <c r="AA10" s="1165"/>
      <c r="AB10" s="1165"/>
      <c r="AC10" s="1165"/>
      <c r="AD10" s="1165"/>
      <c r="AE10" s="1165"/>
      <c r="AF10" s="1165"/>
      <c r="AG10" s="1165"/>
      <c r="AH10" s="1165"/>
      <c r="AI10" s="1165"/>
    </row>
    <row r="11" spans="1:41" ht="18" customHeight="1">
      <c r="A11" s="6"/>
      <c r="B11" s="1164" t="s">
        <v>152</v>
      </c>
      <c r="C11" s="1164"/>
      <c r="D11" s="1164"/>
      <c r="E11" s="1164"/>
      <c r="F11" s="1164"/>
      <c r="G11" s="1164"/>
      <c r="H11" s="1164"/>
      <c r="I11" s="1165" t="str">
        <f>IF(Application!E43="","",Application!E43)</f>
        <v/>
      </c>
      <c r="J11" s="1165"/>
      <c r="K11" s="1165"/>
      <c r="L11" s="1165"/>
      <c r="M11" s="1165"/>
      <c r="N11" s="1165"/>
      <c r="O11" s="1165"/>
      <c r="P11" s="1165"/>
      <c r="Q11" s="1165"/>
      <c r="R11" s="1165"/>
      <c r="S11" s="1165"/>
      <c r="T11" s="1165"/>
      <c r="U11" s="1165"/>
      <c r="V11" s="1165"/>
      <c r="W11" s="1165"/>
      <c r="X11" s="1165"/>
      <c r="Y11" s="1165"/>
      <c r="Z11" s="1165"/>
      <c r="AA11" s="1165"/>
      <c r="AB11" s="1165"/>
      <c r="AC11" s="1165"/>
      <c r="AD11" s="1165"/>
      <c r="AE11" s="1165"/>
      <c r="AF11" s="1165"/>
      <c r="AG11" s="1165"/>
      <c r="AH11" s="1165"/>
      <c r="AI11" s="1165"/>
    </row>
    <row r="12" spans="1:41" ht="3" customHeight="1"/>
    <row r="13" spans="1:41" ht="18" customHeight="1">
      <c r="A13" s="6" t="s">
        <v>12</v>
      </c>
      <c r="B13" s="1164" t="s">
        <v>153</v>
      </c>
      <c r="C13" s="1164"/>
      <c r="D13" s="1164"/>
      <c r="E13" s="1164"/>
      <c r="F13" s="1164"/>
      <c r="G13" s="1164"/>
      <c r="H13" s="9" t="str">
        <f>Application!V33</f>
        <v>□</v>
      </c>
      <c r="I13" s="24" t="s">
        <v>54</v>
      </c>
      <c r="J13" s="49" t="s">
        <v>56</v>
      </c>
      <c r="K13" s="9"/>
      <c r="L13" s="9" t="str">
        <f>Application!X33</f>
        <v>□</v>
      </c>
      <c r="M13" s="24" t="s">
        <v>55</v>
      </c>
      <c r="N13" s="49" t="s">
        <v>57</v>
      </c>
      <c r="P13" s="1218" t="s">
        <v>853</v>
      </c>
      <c r="Q13" s="1218"/>
      <c r="R13" s="1218"/>
      <c r="S13" s="1218"/>
      <c r="T13" s="1218"/>
      <c r="U13" s="1218"/>
      <c r="V13" s="1218"/>
      <c r="W13" s="1218"/>
      <c r="X13" s="1218"/>
      <c r="Y13" s="1219" t="str">
        <f>IF(H13="■",IF(Application!AG33="","配偶者氏名記入",Application!AG33),"")</f>
        <v/>
      </c>
      <c r="Z13" s="1219"/>
      <c r="AA13" s="1219"/>
      <c r="AB13" s="1219"/>
      <c r="AC13" s="1219"/>
      <c r="AD13" s="1219"/>
      <c r="AE13" s="1219"/>
      <c r="AF13" s="1219"/>
      <c r="AG13" s="1219"/>
      <c r="AH13" s="1219"/>
      <c r="AI13" s="61" t="s">
        <v>13</v>
      </c>
    </row>
    <row r="14" spans="1:41" ht="12" hidden="1" customHeight="1">
      <c r="B14" s="1216"/>
      <c r="C14" s="1216"/>
      <c r="D14" s="1216"/>
      <c r="E14" s="1216"/>
      <c r="F14" s="1216"/>
      <c r="I14" s="16"/>
      <c r="K14" s="22"/>
      <c r="L14" s="22"/>
      <c r="P14" s="1216"/>
      <c r="Q14" s="1216"/>
      <c r="R14" s="1216"/>
      <c r="S14" s="1216"/>
      <c r="T14" s="1216"/>
    </row>
    <row r="15" spans="1:41" ht="3" customHeight="1"/>
    <row r="16" spans="1:41" ht="18" customHeight="1">
      <c r="A16" s="6" t="s">
        <v>14</v>
      </c>
      <c r="B16" s="18" t="s">
        <v>162</v>
      </c>
      <c r="C16" s="9"/>
      <c r="D16" s="9"/>
      <c r="E16" s="9"/>
      <c r="F16" s="9"/>
      <c r="G16" s="9"/>
      <c r="H16" s="9"/>
      <c r="I16" s="9"/>
      <c r="J16" s="9"/>
      <c r="K16" s="9"/>
      <c r="L16" s="9"/>
      <c r="M16" s="9"/>
      <c r="AO16" s="87"/>
    </row>
    <row r="17" spans="1:46" ht="3" customHeight="1"/>
    <row r="18" spans="1:46" ht="18" customHeight="1">
      <c r="B18" s="1201" t="s">
        <v>147</v>
      </c>
      <c r="C18" s="1158"/>
      <c r="D18" s="1159"/>
      <c r="E18" s="1158" t="s">
        <v>149</v>
      </c>
      <c r="F18" s="1158"/>
      <c r="G18" s="1158"/>
      <c r="H18" s="1158"/>
      <c r="I18" s="1158"/>
      <c r="J18" s="1159"/>
      <c r="K18" s="1192" t="s">
        <v>128</v>
      </c>
      <c r="L18" s="1192"/>
      <c r="M18" s="1192"/>
      <c r="N18" s="1193"/>
      <c r="O18" s="1191" t="s">
        <v>29</v>
      </c>
      <c r="P18" s="1191"/>
      <c r="Q18" s="1191"/>
      <c r="R18" s="1191"/>
      <c r="S18" s="1191"/>
      <c r="T18" s="1191"/>
      <c r="U18" s="1191" t="s">
        <v>146</v>
      </c>
      <c r="V18" s="1191"/>
      <c r="W18" s="1191"/>
      <c r="X18" s="1191"/>
      <c r="Y18" s="1191"/>
      <c r="Z18" s="1191"/>
      <c r="AA18" s="1191"/>
      <c r="AB18" s="1191"/>
      <c r="AC18" s="1191"/>
      <c r="AD18" s="1191"/>
      <c r="AE18" s="1191"/>
      <c r="AF18" s="1191"/>
      <c r="AG18" s="1191"/>
      <c r="AH18" s="1191"/>
      <c r="AI18" s="1191"/>
      <c r="AO18" s="87"/>
    </row>
    <row r="19" spans="1:46" ht="12" customHeight="1">
      <c r="B19" s="1179" t="s">
        <v>148</v>
      </c>
      <c r="C19" s="1160"/>
      <c r="D19" s="1161"/>
      <c r="E19" s="1160" t="s">
        <v>150</v>
      </c>
      <c r="F19" s="1160"/>
      <c r="G19" s="1160"/>
      <c r="H19" s="1160"/>
      <c r="I19" s="1160"/>
      <c r="J19" s="1161"/>
      <c r="K19" s="1160" t="s">
        <v>163</v>
      </c>
      <c r="L19" s="1160"/>
      <c r="M19" s="1160"/>
      <c r="N19" s="1161"/>
      <c r="O19" s="1171" t="s">
        <v>30</v>
      </c>
      <c r="P19" s="1171"/>
      <c r="Q19" s="1171"/>
      <c r="R19" s="1171"/>
      <c r="S19" s="1171"/>
      <c r="T19" s="1171"/>
      <c r="U19" s="1171" t="s">
        <v>16</v>
      </c>
      <c r="V19" s="1171"/>
      <c r="W19" s="1171"/>
      <c r="X19" s="1171"/>
      <c r="Y19" s="1171"/>
      <c r="Z19" s="1171"/>
      <c r="AA19" s="1171"/>
      <c r="AB19" s="1171"/>
      <c r="AC19" s="1171"/>
      <c r="AD19" s="1171"/>
      <c r="AE19" s="1171"/>
      <c r="AF19" s="1171"/>
      <c r="AG19" s="1171"/>
      <c r="AH19" s="1171"/>
      <c r="AI19" s="1171"/>
    </row>
    <row r="20" spans="1:46" ht="28.15" customHeight="1">
      <c r="B20" s="1220" t="str">
        <f>IF(Application!G105="","",Application!G105)</f>
        <v>父</v>
      </c>
      <c r="C20" s="1221"/>
      <c r="D20" s="1222"/>
      <c r="E20" s="1162" t="str">
        <f>IF(Application!A105="","",Application!A105)</f>
        <v/>
      </c>
      <c r="F20" s="1162"/>
      <c r="G20" s="1162"/>
      <c r="H20" s="1162"/>
      <c r="I20" s="1162"/>
      <c r="J20" s="1163"/>
      <c r="K20" s="1186" t="str">
        <f>IF(
 OR(Application!J105="",Application!M105="",Application!O105=""),
 "",
 IF(
  OR(
   NOT(ISNUMBER(Application!J105)),NOT(ISNUMBER(Application!M105)),NOT(ISNUMBER(Application!O105)),
   Application!M105&lt;1,Application!M105&gt;12,Application!O105&lt;1,Application!O105&gt;31
  ),
  "入力エラー",
  TEXT(DATE(Application!J105,Application!M105,Application!O105),"yyyy年m月d日")
 )
)</f>
        <v/>
      </c>
      <c r="L20" s="1186"/>
      <c r="M20" s="1186"/>
      <c r="N20" s="1187"/>
      <c r="O20" s="1200" t="str">
        <f>IF(Application!Q105="","",Application!Q105)</f>
        <v/>
      </c>
      <c r="P20" s="1162"/>
      <c r="Q20" s="1162"/>
      <c r="R20" s="1162"/>
      <c r="S20" s="1162"/>
      <c r="T20" s="1163"/>
      <c r="U20" s="1175" t="str">
        <f>IF(Application!U105="","",Application!U105)</f>
        <v/>
      </c>
      <c r="V20" s="1175"/>
      <c r="W20" s="1175"/>
      <c r="X20" s="1175"/>
      <c r="Y20" s="1175"/>
      <c r="Z20" s="1175"/>
      <c r="AA20" s="1175"/>
      <c r="AB20" s="1175"/>
      <c r="AC20" s="1175"/>
      <c r="AD20" s="1175"/>
      <c r="AE20" s="1175"/>
      <c r="AF20" s="1175"/>
      <c r="AG20" s="1175"/>
      <c r="AH20" s="1175"/>
      <c r="AI20" s="1175"/>
      <c r="AO20" s="217"/>
    </row>
    <row r="21" spans="1:46" ht="28.15" customHeight="1">
      <c r="B21" s="1220" t="str">
        <f>IF(Application!G107="","",Application!G107)</f>
        <v>母</v>
      </c>
      <c r="C21" s="1221"/>
      <c r="D21" s="1222"/>
      <c r="E21" s="1162" t="str">
        <f>IF(Application!A107="","",Application!A107)</f>
        <v/>
      </c>
      <c r="F21" s="1162"/>
      <c r="G21" s="1162"/>
      <c r="H21" s="1162"/>
      <c r="I21" s="1162"/>
      <c r="J21" s="1163"/>
      <c r="K21" s="1186" t="str">
        <f>IF(
 OR(Application!J107="",Application!M107="",Application!O107=""),
 "",
 IF(
  OR(
   NOT(ISNUMBER(Application!J107)),NOT(ISNUMBER(Application!M107)),NOT(ISNUMBER(Application!O107)),
   Application!M107&lt;1,Application!M107&gt;12,Application!O107&lt;1,Application!O107&gt;31
  ),
  "入力エラー",
  TEXT(DATE(Application!J107,Application!M107,Application!O107),"yyyy年m月d日")
 )
)</f>
        <v/>
      </c>
      <c r="L21" s="1186"/>
      <c r="M21" s="1186"/>
      <c r="N21" s="1187"/>
      <c r="O21" s="1200" t="str">
        <f>IF(Application!Q107="","",Application!Q107)</f>
        <v/>
      </c>
      <c r="P21" s="1162"/>
      <c r="Q21" s="1162"/>
      <c r="R21" s="1162"/>
      <c r="S21" s="1162"/>
      <c r="T21" s="1163"/>
      <c r="U21" s="1175" t="str">
        <f>IF(Application!U107="","",Application!U107)</f>
        <v/>
      </c>
      <c r="V21" s="1175"/>
      <c r="W21" s="1175"/>
      <c r="X21" s="1175"/>
      <c r="Y21" s="1175"/>
      <c r="Z21" s="1175"/>
      <c r="AA21" s="1175"/>
      <c r="AB21" s="1175"/>
      <c r="AC21" s="1175"/>
      <c r="AD21" s="1175"/>
      <c r="AE21" s="1175"/>
      <c r="AF21" s="1175"/>
      <c r="AG21" s="1175"/>
      <c r="AH21" s="1175"/>
      <c r="AI21" s="1175"/>
    </row>
    <row r="22" spans="1:46" ht="25.15" customHeight="1">
      <c r="B22" s="1200" t="str">
        <f>IF(Application!G109="","",Application!G109)</f>
        <v/>
      </c>
      <c r="C22" s="1162"/>
      <c r="D22" s="1163"/>
      <c r="E22" s="1162" t="str">
        <f>IF(Application!A109="","",Application!A109)</f>
        <v/>
      </c>
      <c r="F22" s="1162"/>
      <c r="G22" s="1162"/>
      <c r="H22" s="1162"/>
      <c r="I22" s="1162"/>
      <c r="J22" s="1163"/>
      <c r="K22" s="1186" t="str">
        <f>IF(
 OR(Application!J109="",Application!M109="",Application!O109=""),
 "",
 IF(
  OR(
   NOT(ISNUMBER(Application!J109)),NOT(ISNUMBER(Application!M109)),NOT(ISNUMBER(Application!O109)),
   Application!M109&lt;1,Application!M109&gt;12,Application!O109&lt;1,Application!O109&gt;31
  ),
  "入力エラー",
  TEXT(DATE(Application!J109,Application!M109,Application!O109),"yyyy年m月d日")
 )
)</f>
        <v/>
      </c>
      <c r="L22" s="1186"/>
      <c r="M22" s="1186"/>
      <c r="N22" s="1187"/>
      <c r="O22" s="1200" t="str">
        <f>IF(Application!Q109="","",Application!Q109)</f>
        <v/>
      </c>
      <c r="P22" s="1162"/>
      <c r="Q22" s="1162"/>
      <c r="R22" s="1162"/>
      <c r="S22" s="1162"/>
      <c r="T22" s="1163"/>
      <c r="U22" s="1175" t="str">
        <f>IF(Application!U109="","",Application!U109)</f>
        <v/>
      </c>
      <c r="V22" s="1175"/>
      <c r="W22" s="1175"/>
      <c r="X22" s="1175"/>
      <c r="Y22" s="1175"/>
      <c r="Z22" s="1175"/>
      <c r="AA22" s="1175"/>
      <c r="AB22" s="1175"/>
      <c r="AC22" s="1175"/>
      <c r="AD22" s="1175"/>
      <c r="AE22" s="1175"/>
      <c r="AF22" s="1175"/>
      <c r="AG22" s="1175"/>
      <c r="AH22" s="1175"/>
      <c r="AI22" s="1175"/>
    </row>
    <row r="23" spans="1:46" ht="25.15" customHeight="1">
      <c r="B23" s="1172" t="str">
        <f>IF(Application!G111="","",Application!G111)</f>
        <v/>
      </c>
      <c r="C23" s="1173"/>
      <c r="D23" s="1174"/>
      <c r="E23" s="1173" t="str">
        <f>IF(Application!A111="","",Application!A111)</f>
        <v/>
      </c>
      <c r="F23" s="1173"/>
      <c r="G23" s="1173"/>
      <c r="H23" s="1173"/>
      <c r="I23" s="1173"/>
      <c r="J23" s="1174"/>
      <c r="K23" s="1186" t="str">
        <f>IF(
 OR(Application!J111="",Application!M111="",Application!O111=""),
 "",
 IF(
  OR(
   NOT(ISNUMBER(Application!J111)),NOT(ISNUMBER(Application!M111)),NOT(ISNUMBER(Application!O111)),
   Application!M111&lt;1,Application!M111&gt;12,Application!O111&lt;1,Application!O111&gt;31
  ),
  "入力エラー",
  TEXT(DATE(Application!J111,Application!M111,Application!O111),"yyyy年m月d日")
 )
)</f>
        <v/>
      </c>
      <c r="L23" s="1186"/>
      <c r="M23" s="1186"/>
      <c r="N23" s="1187"/>
      <c r="O23" s="1172" t="str">
        <f>IF(Application!Q111="","",Application!Q111)</f>
        <v/>
      </c>
      <c r="P23" s="1173"/>
      <c r="Q23" s="1173"/>
      <c r="R23" s="1173"/>
      <c r="S23" s="1173"/>
      <c r="T23" s="1174"/>
      <c r="U23" s="1175" t="str">
        <f>IF(Application!U111="","",Application!U111)</f>
        <v/>
      </c>
      <c r="V23" s="1175"/>
      <c r="W23" s="1175"/>
      <c r="X23" s="1175"/>
      <c r="Y23" s="1175"/>
      <c r="Z23" s="1175"/>
      <c r="AA23" s="1175"/>
      <c r="AB23" s="1175"/>
      <c r="AC23" s="1175"/>
      <c r="AD23" s="1175"/>
      <c r="AE23" s="1175"/>
      <c r="AF23" s="1175"/>
      <c r="AG23" s="1175"/>
      <c r="AH23" s="1175"/>
      <c r="AI23" s="1175"/>
    </row>
    <row r="24" spans="1:46" ht="25.15" customHeight="1">
      <c r="B24" s="1172" t="str">
        <f>IF(Application!G113="","",Application!G113)</f>
        <v/>
      </c>
      <c r="C24" s="1173"/>
      <c r="D24" s="1174"/>
      <c r="E24" s="1173" t="str">
        <f>IF(Application!A113="","",Application!A113)</f>
        <v/>
      </c>
      <c r="F24" s="1173"/>
      <c r="G24" s="1173"/>
      <c r="H24" s="1173"/>
      <c r="I24" s="1173"/>
      <c r="J24" s="1174"/>
      <c r="K24" s="1186" t="str">
        <f>IF(
 OR(Application!J113="",Application!M113="",Application!O113=""),
 "",
 IF(
  OR(
   NOT(ISNUMBER(Application!J113)),NOT(ISNUMBER(Application!M113)),NOT(ISNUMBER(Application!O113)),
   Application!M113&lt;1,Application!M113&gt;12,Application!O113&lt;1,Application!O113&gt;31
  ),
  "入力エラー",
  TEXT(DATE(Application!J113,Application!M113,Application!O113),"yyyy年m月d日")
 )
)</f>
        <v/>
      </c>
      <c r="L24" s="1186"/>
      <c r="M24" s="1186"/>
      <c r="N24" s="1187"/>
      <c r="O24" s="1172" t="str">
        <f>IF(Application!Q113="","",Application!Q113)</f>
        <v/>
      </c>
      <c r="P24" s="1173"/>
      <c r="Q24" s="1173"/>
      <c r="R24" s="1173"/>
      <c r="S24" s="1173"/>
      <c r="T24" s="1174"/>
      <c r="U24" s="1175" t="str">
        <f>IF(Application!U113="","",Application!U113)</f>
        <v/>
      </c>
      <c r="V24" s="1175"/>
      <c r="W24" s="1175"/>
      <c r="X24" s="1175"/>
      <c r="Y24" s="1175"/>
      <c r="Z24" s="1175"/>
      <c r="AA24" s="1175"/>
      <c r="AB24" s="1175"/>
      <c r="AC24" s="1175"/>
      <c r="AD24" s="1175"/>
      <c r="AE24" s="1175"/>
      <c r="AF24" s="1175"/>
      <c r="AG24" s="1175"/>
      <c r="AH24" s="1175"/>
      <c r="AI24" s="1175"/>
    </row>
    <row r="25" spans="1:46" ht="3" customHeight="1">
      <c r="B25" s="210"/>
      <c r="C25" s="211"/>
      <c r="D25" s="211"/>
      <c r="E25" s="211"/>
      <c r="F25" s="211"/>
      <c r="G25" s="211"/>
      <c r="H25" s="211"/>
      <c r="I25" s="211"/>
      <c r="J25" s="211"/>
      <c r="K25" s="212"/>
      <c r="L25" s="213"/>
      <c r="M25" s="213"/>
      <c r="N25" s="213"/>
      <c r="O25" s="214"/>
      <c r="P25" s="215"/>
      <c r="Q25" s="215"/>
      <c r="R25" s="215"/>
      <c r="S25" s="215"/>
      <c r="T25" s="215"/>
      <c r="U25" s="216"/>
      <c r="V25" s="216"/>
      <c r="W25" s="216"/>
      <c r="X25" s="216"/>
      <c r="Y25" s="216"/>
      <c r="Z25" s="216"/>
      <c r="AA25" s="216"/>
      <c r="AB25" s="216"/>
      <c r="AC25" s="216"/>
      <c r="AD25" s="216"/>
      <c r="AE25" s="216"/>
      <c r="AF25" s="216"/>
      <c r="AG25" s="216"/>
      <c r="AH25" s="216"/>
      <c r="AI25" s="216"/>
    </row>
    <row r="26" spans="1:46" ht="18" customHeight="1">
      <c r="A26" s="6" t="s">
        <v>17</v>
      </c>
      <c r="B26" s="18" t="s">
        <v>154</v>
      </c>
      <c r="C26" s="9"/>
      <c r="D26" s="9"/>
      <c r="E26" s="9"/>
      <c r="F26" s="9"/>
      <c r="G26" s="9"/>
      <c r="H26" s="9"/>
      <c r="I26" s="9"/>
      <c r="J26" s="9"/>
      <c r="K26" s="9"/>
      <c r="L26" s="9"/>
      <c r="M26" s="9"/>
      <c r="N26" s="9"/>
      <c r="O26" s="9"/>
      <c r="P26" s="9"/>
      <c r="Q26" s="9"/>
      <c r="R26" s="9"/>
      <c r="S26" s="9"/>
    </row>
    <row r="27" spans="1:46" ht="12" hidden="1" customHeight="1">
      <c r="B27" s="1216"/>
      <c r="C27" s="1216"/>
      <c r="D27" s="1216"/>
      <c r="E27" s="1216"/>
      <c r="H27" s="1217"/>
      <c r="I27" s="1217"/>
      <c r="J27" s="1217"/>
      <c r="K27" s="1217"/>
      <c r="L27" s="1217"/>
      <c r="M27" s="1217"/>
      <c r="N27" s="1217"/>
      <c r="O27" s="1217"/>
      <c r="P27" s="1217"/>
      <c r="Q27" s="1217"/>
    </row>
    <row r="28" spans="1:46" ht="3" customHeight="1"/>
    <row r="29" spans="1:46" ht="18" customHeight="1">
      <c r="B29" s="1197" t="s">
        <v>15</v>
      </c>
      <c r="C29" s="1198"/>
      <c r="D29" s="1198"/>
      <c r="E29" s="1198"/>
      <c r="F29" s="1198"/>
      <c r="G29" s="1198"/>
      <c r="H29" s="1198"/>
      <c r="I29" s="1198"/>
      <c r="J29" s="1198"/>
      <c r="K29" s="1199"/>
      <c r="L29" s="1158" t="s">
        <v>141</v>
      </c>
      <c r="M29" s="1158"/>
      <c r="N29" s="1158"/>
      <c r="O29" s="1158"/>
      <c r="P29" s="1158"/>
      <c r="Q29" s="1158"/>
      <c r="R29" s="1158"/>
      <c r="S29" s="1158"/>
      <c r="T29" s="1158"/>
      <c r="U29" s="1158"/>
      <c r="V29" s="1158"/>
      <c r="W29" s="1158"/>
      <c r="X29" s="1158"/>
      <c r="Y29" s="1158"/>
      <c r="Z29" s="1158"/>
      <c r="AA29" s="1159"/>
      <c r="AB29" s="1194" t="s">
        <v>140</v>
      </c>
      <c r="AC29" s="1195"/>
      <c r="AD29" s="1195"/>
      <c r="AE29" s="1196"/>
      <c r="AF29" s="1194" t="s">
        <v>139</v>
      </c>
      <c r="AG29" s="1195"/>
      <c r="AH29" s="1195"/>
      <c r="AI29" s="1196"/>
    </row>
    <row r="30" spans="1:46" ht="12" customHeight="1">
      <c r="B30" s="1176" t="s">
        <v>614</v>
      </c>
      <c r="C30" s="1177"/>
      <c r="D30" s="1177"/>
      <c r="E30" s="1177"/>
      <c r="F30" s="1177"/>
      <c r="G30" s="1177"/>
      <c r="H30" s="1177"/>
      <c r="I30" s="1177"/>
      <c r="J30" s="1177"/>
      <c r="K30" s="1178"/>
      <c r="L30" s="1160" t="s">
        <v>142</v>
      </c>
      <c r="M30" s="1160"/>
      <c r="N30" s="1160"/>
      <c r="O30" s="1160"/>
      <c r="P30" s="1160"/>
      <c r="Q30" s="1160"/>
      <c r="R30" s="1160"/>
      <c r="S30" s="1160"/>
      <c r="T30" s="1160"/>
      <c r="U30" s="1160"/>
      <c r="V30" s="1160"/>
      <c r="W30" s="1160"/>
      <c r="X30" s="1160"/>
      <c r="Y30" s="1160"/>
      <c r="Z30" s="1160"/>
      <c r="AA30" s="1161"/>
      <c r="AB30" s="1179" t="s">
        <v>155</v>
      </c>
      <c r="AC30" s="1160"/>
      <c r="AD30" s="1160"/>
      <c r="AE30" s="1161"/>
      <c r="AF30" s="1179" t="s">
        <v>156</v>
      </c>
      <c r="AG30" s="1160"/>
      <c r="AH30" s="1160"/>
      <c r="AI30" s="1161"/>
    </row>
    <row r="31" spans="1:46" ht="20.100000000000001" customHeight="1">
      <c r="B31" s="1180" t="str">
        <f>IF(Application!D48="","",Application!D48)</f>
        <v/>
      </c>
      <c r="C31" s="1181"/>
      <c r="D31" s="1181"/>
      <c r="E31" s="1181"/>
      <c r="F31" s="1181"/>
      <c r="G31" s="1181"/>
      <c r="H31" s="1181"/>
      <c r="I31" s="1181"/>
      <c r="J31" s="1181"/>
      <c r="K31" s="1182"/>
      <c r="L31" s="1180" t="str">
        <f>IF(Application!D50="","",Application!D50)</f>
        <v/>
      </c>
      <c r="M31" s="1181"/>
      <c r="N31" s="1181"/>
      <c r="O31" s="1181"/>
      <c r="P31" s="1181"/>
      <c r="Q31" s="1181"/>
      <c r="R31" s="1181"/>
      <c r="S31" s="1181"/>
      <c r="T31" s="1181"/>
      <c r="U31" s="1181"/>
      <c r="V31" s="1181"/>
      <c r="W31" s="1181"/>
      <c r="X31" s="1181"/>
      <c r="Y31" s="1181"/>
      <c r="Z31" s="1181"/>
      <c r="AA31" s="1182"/>
      <c r="AB31" s="1183" t="str">
        <f>IF(
 OR(Application!U48="",Application!X48="",Application!Z48=""),
 "",
 IF(
  OR(
   NOT(ISNUMBER(Application!U48)),NOT(ISNUMBER(Application!X48)),NOT(ISNUMBER(Application!Z48)),
   Application!X48&lt;1,Application!X48&gt;12,Application!Z48&lt;1,Application!Z48&gt;31
  ),
  "入力エラー",
  TEXT(DATE(Application!U48,Application!X48,Application!Z48),"yyyy年m月")
 )
)</f>
        <v/>
      </c>
      <c r="AC31" s="1184"/>
      <c r="AD31" s="1184"/>
      <c r="AE31" s="1185"/>
      <c r="AF31" s="1183" t="str">
        <f>IF(
 OR(Application!U50="",Application!X50="",Application!Z50=""),
 "",
 IF(
  OR(
   NOT(ISNUMBER(Application!U50)),NOT(ISNUMBER(Application!X50)),NOT(ISNUMBER(Application!Z50)),
   Application!X50&lt;1,Application!X50&gt;12,Application!Z50&lt;1,Application!Z50&gt;31
  ),
  "入力エラー",
  TEXT(DATE(Application!U50,Application!X50,Application!Z50),"yyyy年m月")
 )
)</f>
        <v/>
      </c>
      <c r="AG31" s="1184"/>
      <c r="AH31" s="1184"/>
      <c r="AI31" s="1185"/>
      <c r="AK31" s="1208"/>
      <c r="AL31" s="1208"/>
      <c r="AM31" s="1208"/>
      <c r="AN31" s="1208"/>
      <c r="AO31" s="1208"/>
      <c r="AP31" s="1208"/>
      <c r="AQ31" s="1208"/>
      <c r="AR31" s="1208"/>
      <c r="AS31" s="1208"/>
      <c r="AT31" s="1208"/>
    </row>
    <row r="32" spans="1:46" ht="20.100000000000001" customHeight="1">
      <c r="B32" s="1180" t="str">
        <f>IF(Application!D52="","",Application!D52)</f>
        <v/>
      </c>
      <c r="C32" s="1181"/>
      <c r="D32" s="1181"/>
      <c r="E32" s="1181"/>
      <c r="F32" s="1181"/>
      <c r="G32" s="1181"/>
      <c r="H32" s="1181"/>
      <c r="I32" s="1181"/>
      <c r="J32" s="1181"/>
      <c r="K32" s="1182"/>
      <c r="L32" s="1180" t="str">
        <f>IF(Application!D54="","",Application!D54)</f>
        <v/>
      </c>
      <c r="M32" s="1181"/>
      <c r="N32" s="1181"/>
      <c r="O32" s="1181"/>
      <c r="P32" s="1181"/>
      <c r="Q32" s="1181"/>
      <c r="R32" s="1181"/>
      <c r="S32" s="1181"/>
      <c r="T32" s="1181"/>
      <c r="U32" s="1181"/>
      <c r="V32" s="1181"/>
      <c r="W32" s="1181"/>
      <c r="X32" s="1181"/>
      <c r="Y32" s="1181"/>
      <c r="Z32" s="1181"/>
      <c r="AA32" s="1182"/>
      <c r="AB32" s="1183" t="str">
        <f>IF(
 OR(Application!U52="",Application!X52="",Application!Z52=""),
 "",
 IF(
  OR(
   NOT(ISNUMBER(Application!U52)),NOT(ISNUMBER(Application!X52)),NOT(ISNUMBER(Application!Z52)),
   Application!X52&lt;1,Application!X52&gt;12,Application!Z52&lt;1,Application!Z52&gt;31
  ),
  "入力エラー",
  TEXT(DATE(Application!U52,Application!X52,Application!Z52),"yyyy年m月")
 )
)</f>
        <v/>
      </c>
      <c r="AC32" s="1184"/>
      <c r="AD32" s="1184"/>
      <c r="AE32" s="1185"/>
      <c r="AF32" s="1183" t="str">
        <f>IF(
 OR(Application!U54="",Application!X54="",Application!Z54=""),
 "",
 IF(
  OR(
   NOT(ISNUMBER(Application!U54)),NOT(ISNUMBER(Application!X54)),NOT(ISNUMBER(Application!Z54)),
   Application!X54&lt;1,Application!X54&gt;12,Application!Z54&lt;1,Application!Z54&gt;31
  ),
  "入力エラー",
  TEXT(DATE(Application!U54,Application!X54,Application!Z54),"yyyy年m月")
 )
)</f>
        <v/>
      </c>
      <c r="AG32" s="1184"/>
      <c r="AH32" s="1184"/>
      <c r="AI32" s="1185"/>
      <c r="AK32" s="1208"/>
      <c r="AL32" s="1208"/>
      <c r="AM32" s="1208"/>
      <c r="AN32" s="1208"/>
      <c r="AO32" s="1208"/>
      <c r="AP32" s="1208"/>
      <c r="AQ32" s="1208"/>
      <c r="AR32" s="1208"/>
      <c r="AS32" s="1208"/>
      <c r="AT32" s="1208"/>
    </row>
    <row r="33" spans="1:46" ht="20.100000000000001" customHeight="1">
      <c r="B33" s="1180" t="str">
        <f>IF(Application!D56="","",Application!D56)</f>
        <v/>
      </c>
      <c r="C33" s="1181"/>
      <c r="D33" s="1181"/>
      <c r="E33" s="1181"/>
      <c r="F33" s="1181"/>
      <c r="G33" s="1181"/>
      <c r="H33" s="1181"/>
      <c r="I33" s="1181"/>
      <c r="J33" s="1181"/>
      <c r="K33" s="1182"/>
      <c r="L33" s="1180" t="str">
        <f>IF(Application!D58="","",Application!D58)</f>
        <v/>
      </c>
      <c r="M33" s="1181"/>
      <c r="N33" s="1181"/>
      <c r="O33" s="1181"/>
      <c r="P33" s="1181"/>
      <c r="Q33" s="1181"/>
      <c r="R33" s="1181"/>
      <c r="S33" s="1181"/>
      <c r="T33" s="1181"/>
      <c r="U33" s="1181"/>
      <c r="V33" s="1181"/>
      <c r="W33" s="1181"/>
      <c r="X33" s="1181"/>
      <c r="Y33" s="1181"/>
      <c r="Z33" s="1181"/>
      <c r="AA33" s="1182"/>
      <c r="AB33" s="1183" t="str">
        <f>IF(
 OR(Application!U56="",Application!X56="",Application!Z56=""),
 "",
 IF(
  OR(
   NOT(ISNUMBER(Application!U56)),NOT(ISNUMBER(Application!X56)),NOT(ISNUMBER(Application!Z56)),
   Application!X56&lt;1,Application!X56&gt;12,Application!Z56&lt;1,Application!Z56&gt;31
  ),
  "入力エラー",
  TEXT(DATE(Application!U56,Application!X56,Application!Z56),"yyyy年m月")
 )
)</f>
        <v/>
      </c>
      <c r="AC33" s="1184"/>
      <c r="AD33" s="1184"/>
      <c r="AE33" s="1185"/>
      <c r="AF33" s="1183" t="str">
        <f>IF(
 OR(Application!U58="",Application!X58="",Application!Z58=""),
 "",
 IF(
  OR(
   NOT(ISNUMBER(Application!U58)),NOT(ISNUMBER(Application!X58)),NOT(ISNUMBER(Application!Z58)),
   Application!X58&lt;1,Application!X58&gt;12,Application!Z58&lt;1,Application!Z58&gt;31
  ),
  "入力エラー",
  TEXT(DATE(Application!U58,Application!X58,Application!Z58),"yyyy年m月")
 )
)</f>
        <v/>
      </c>
      <c r="AG33" s="1184"/>
      <c r="AH33" s="1184"/>
      <c r="AI33" s="1185"/>
      <c r="AK33" s="1208"/>
      <c r="AL33" s="1208"/>
      <c r="AM33" s="1208"/>
      <c r="AN33" s="1208"/>
      <c r="AO33" s="1208"/>
      <c r="AP33" s="1208"/>
      <c r="AQ33" s="1208"/>
      <c r="AR33" s="1208"/>
      <c r="AS33" s="1208"/>
      <c r="AT33" s="1208"/>
    </row>
    <row r="34" spans="1:46" ht="20.100000000000001" customHeight="1">
      <c r="B34" s="1180" t="str">
        <f>IF(Application!D60="","",Application!D60)</f>
        <v/>
      </c>
      <c r="C34" s="1181"/>
      <c r="D34" s="1181"/>
      <c r="E34" s="1181"/>
      <c r="F34" s="1181"/>
      <c r="G34" s="1181"/>
      <c r="H34" s="1181"/>
      <c r="I34" s="1181"/>
      <c r="J34" s="1181"/>
      <c r="K34" s="1182"/>
      <c r="L34" s="1180" t="str">
        <f>IF(Application!D62="","",Application!D62)</f>
        <v/>
      </c>
      <c r="M34" s="1181"/>
      <c r="N34" s="1181"/>
      <c r="O34" s="1181"/>
      <c r="P34" s="1181"/>
      <c r="Q34" s="1181"/>
      <c r="R34" s="1181"/>
      <c r="S34" s="1181"/>
      <c r="T34" s="1181"/>
      <c r="U34" s="1181"/>
      <c r="V34" s="1181"/>
      <c r="W34" s="1181"/>
      <c r="X34" s="1181"/>
      <c r="Y34" s="1181"/>
      <c r="Z34" s="1181"/>
      <c r="AA34" s="1182"/>
      <c r="AB34" s="1183" t="str">
        <f>IF(
 OR(Application!U60="",Application!X60="",Application!Z60=""),
 "",
 IF(
  OR(
   NOT(ISNUMBER(Application!U60)),NOT(ISNUMBER(Application!X60)),NOT(ISNUMBER(Application!Z60)),
   Application!X60&lt;1,Application!X60&gt;12,Application!Z60&lt;1,Application!Z60&gt;31
  ),
  "入力エラー",
  TEXT(DATE(Application!U60,Application!X60,Application!Z60),"yyyy年m月")
 )
)</f>
        <v/>
      </c>
      <c r="AC34" s="1184"/>
      <c r="AD34" s="1184"/>
      <c r="AE34" s="1185"/>
      <c r="AF34" s="1183" t="str">
        <f>IF(
 OR(Application!U62="",Application!X62="",Application!Z62=""),
 "",
 IF(
  OR(
   NOT(ISNUMBER(Application!U62)),NOT(ISNUMBER(Application!X62)),NOT(ISNUMBER(Application!Z62)),
   Application!X62&lt;1,Application!X62&gt;12,Application!Z62&lt;1,Application!Z62&gt;31
  ),
  "入力エラー",
  TEXT(DATE(Application!U62,Application!X62,Application!Z62),"yyyy年m月")
 )
)</f>
        <v/>
      </c>
      <c r="AG34" s="1184"/>
      <c r="AH34" s="1184"/>
      <c r="AI34" s="1185"/>
      <c r="AK34" s="1208"/>
      <c r="AL34" s="1208"/>
      <c r="AM34" s="1208"/>
      <c r="AN34" s="1208"/>
      <c r="AO34" s="1208"/>
      <c r="AP34" s="1208"/>
      <c r="AQ34" s="1208"/>
      <c r="AR34" s="1208"/>
      <c r="AS34" s="1208"/>
      <c r="AT34" s="1208"/>
    </row>
    <row r="35" spans="1:46" ht="20.100000000000001" customHeight="1">
      <c r="B35" s="1180" t="str">
        <f>IF(Application!D64="","",Application!D64)</f>
        <v/>
      </c>
      <c r="C35" s="1181"/>
      <c r="D35" s="1181"/>
      <c r="E35" s="1181"/>
      <c r="F35" s="1181"/>
      <c r="G35" s="1181"/>
      <c r="H35" s="1181"/>
      <c r="I35" s="1181"/>
      <c r="J35" s="1181"/>
      <c r="K35" s="1182"/>
      <c r="L35" s="1180" t="str">
        <f>IF(Application!D66="","",Application!D66)</f>
        <v/>
      </c>
      <c r="M35" s="1181"/>
      <c r="N35" s="1181"/>
      <c r="O35" s="1181"/>
      <c r="P35" s="1181"/>
      <c r="Q35" s="1181"/>
      <c r="R35" s="1181"/>
      <c r="S35" s="1181"/>
      <c r="T35" s="1181"/>
      <c r="U35" s="1181"/>
      <c r="V35" s="1181"/>
      <c r="W35" s="1181"/>
      <c r="X35" s="1181"/>
      <c r="Y35" s="1181"/>
      <c r="Z35" s="1181"/>
      <c r="AA35" s="1182"/>
      <c r="AB35" s="1183" t="str">
        <f>IF(
 OR(Application!U64="",Application!X64="",Application!Z64=""),
 "",
 IF(
  OR(
   NOT(ISNUMBER(Application!U64)),NOT(ISNUMBER(Application!X64)),NOT(ISNUMBER(Application!Z64)),
   Application!X64&lt;1,Application!X64&gt;12,Application!Z64&lt;1,Application!Z64&gt;31
  ),
  "入力エラー",
  TEXT(DATE(Application!U64,Application!X64,Application!Z64),"yyyy年m月")
 )
)</f>
        <v/>
      </c>
      <c r="AC35" s="1184"/>
      <c r="AD35" s="1184"/>
      <c r="AE35" s="1185"/>
      <c r="AF35" s="1183" t="str">
        <f>IF(
 OR(Application!U66="",Application!X66="",Application!Z66=""),
 "",
 IF(
  OR(
   NOT(ISNUMBER(Application!U66)),NOT(ISNUMBER(Application!X66)),NOT(ISNUMBER(Application!Z66)),
   Application!X66&lt;1,Application!X66&gt;12,Application!Z66&lt;1,Application!Z66&gt;31
  ),
  "入力エラー",
  TEXT(DATE(Application!U66,Application!X66,Application!Z66),"yyyy年m月")
 )
)</f>
        <v/>
      </c>
      <c r="AG35" s="1184"/>
      <c r="AH35" s="1184"/>
      <c r="AI35" s="1185"/>
      <c r="AK35" s="1208"/>
      <c r="AL35" s="1208"/>
      <c r="AM35" s="1208"/>
      <c r="AN35" s="1208"/>
      <c r="AO35" s="1208"/>
      <c r="AP35" s="1208"/>
      <c r="AQ35" s="1208"/>
      <c r="AR35" s="1208"/>
      <c r="AS35" s="1208"/>
      <c r="AT35" s="1208"/>
    </row>
    <row r="36" spans="1:46" ht="20.100000000000001" hidden="1" customHeight="1">
      <c r="B36" s="1202"/>
      <c r="C36" s="1203"/>
      <c r="D36" s="1203"/>
      <c r="E36" s="1203"/>
      <c r="F36" s="1203"/>
      <c r="G36" s="1203"/>
      <c r="H36" s="1203"/>
      <c r="I36" s="1203"/>
      <c r="J36" s="1203"/>
      <c r="K36" s="1204"/>
      <c r="L36" s="1202"/>
      <c r="M36" s="1203"/>
      <c r="N36" s="1203"/>
      <c r="O36" s="1203"/>
      <c r="P36" s="1203"/>
      <c r="Q36" s="1203"/>
      <c r="R36" s="1203"/>
      <c r="S36" s="1203"/>
      <c r="T36" s="1203"/>
      <c r="U36" s="1203"/>
      <c r="V36" s="1203"/>
      <c r="W36" s="1203"/>
      <c r="X36" s="1203"/>
      <c r="Y36" s="1203"/>
      <c r="Z36" s="1203"/>
      <c r="AA36" s="1204"/>
      <c r="AB36" s="1209"/>
      <c r="AC36" s="1210"/>
      <c r="AD36" s="1210"/>
      <c r="AE36" s="1211"/>
      <c r="AF36" s="1209"/>
      <c r="AG36" s="1210"/>
      <c r="AH36" s="1210"/>
      <c r="AI36" s="1211"/>
      <c r="AK36" s="1208" t="str">
        <f t="shared" ref="AK36" ca="1" si="0">IF(OR(AF36="",AB36=""),"",IF(OR(CELL("type", AB36)&lt;&gt;"v",CELL("type", AF36)&lt;&gt;"v"),"",YEAR(AF36)-YEAR(AB36)&amp;"年制"))</f>
        <v/>
      </c>
      <c r="AL36" s="1208"/>
      <c r="AM36" s="1208"/>
      <c r="AN36" s="1208"/>
      <c r="AO36" s="1208"/>
      <c r="AP36" s="1208"/>
      <c r="AQ36" s="1208"/>
      <c r="AR36" s="1208"/>
      <c r="AS36" s="1208"/>
      <c r="AT36" s="1208"/>
    </row>
    <row r="37" spans="1:46" ht="20.100000000000001" hidden="1" customHeight="1">
      <c r="B37" s="1205"/>
      <c r="C37" s="1206"/>
      <c r="D37" s="1206"/>
      <c r="E37" s="1206"/>
      <c r="F37" s="1206"/>
      <c r="G37" s="1206"/>
      <c r="H37" s="1206"/>
      <c r="I37" s="1206"/>
      <c r="J37" s="1206"/>
      <c r="K37" s="1207"/>
      <c r="L37" s="1206"/>
      <c r="M37" s="1206"/>
      <c r="N37" s="1206"/>
      <c r="O37" s="1206"/>
      <c r="P37" s="1206"/>
      <c r="Q37" s="1206"/>
      <c r="R37" s="1206"/>
      <c r="S37" s="1206"/>
      <c r="T37" s="1206"/>
      <c r="U37" s="1206"/>
      <c r="V37" s="1206"/>
      <c r="W37" s="1206"/>
      <c r="X37" s="1206"/>
      <c r="Y37" s="1206"/>
      <c r="Z37" s="1206"/>
      <c r="AA37" s="1207"/>
      <c r="AB37" s="1212"/>
      <c r="AC37" s="1213"/>
      <c r="AD37" s="1213"/>
      <c r="AE37" s="1214"/>
      <c r="AF37" s="1212"/>
      <c r="AG37" s="1213"/>
      <c r="AH37" s="1213"/>
      <c r="AI37" s="1214"/>
      <c r="AK37" s="35"/>
      <c r="AL37" s="35"/>
      <c r="AM37" s="35"/>
      <c r="AN37" s="35"/>
      <c r="AO37" s="86"/>
      <c r="AP37" s="35"/>
      <c r="AQ37" s="35"/>
      <c r="AR37" s="35"/>
      <c r="AS37" s="35"/>
      <c r="AT37" s="35"/>
    </row>
    <row r="38" spans="1:46" ht="3" customHeight="1"/>
    <row r="39" spans="1:46" ht="18" customHeight="1">
      <c r="A39" s="6" t="s">
        <v>18</v>
      </c>
      <c r="B39" s="18" t="s">
        <v>164</v>
      </c>
      <c r="C39" s="9"/>
      <c r="D39" s="9"/>
      <c r="E39" s="9"/>
      <c r="F39" s="9"/>
      <c r="G39" s="9"/>
      <c r="H39" s="9"/>
      <c r="I39" s="9"/>
      <c r="J39" s="9"/>
      <c r="K39" s="9"/>
      <c r="L39" s="9"/>
      <c r="M39" s="9"/>
    </row>
    <row r="40" spans="1:46" ht="3" customHeight="1"/>
    <row r="41" spans="1:46" ht="18" customHeight="1">
      <c r="B41" s="1197" t="s">
        <v>15</v>
      </c>
      <c r="C41" s="1198"/>
      <c r="D41" s="1198"/>
      <c r="E41" s="1198"/>
      <c r="F41" s="1198"/>
      <c r="G41" s="1198"/>
      <c r="H41" s="1198"/>
      <c r="I41" s="1198"/>
      <c r="J41" s="1198"/>
      <c r="K41" s="1199"/>
      <c r="L41" s="1158" t="s">
        <v>141</v>
      </c>
      <c r="M41" s="1158"/>
      <c r="N41" s="1158"/>
      <c r="O41" s="1158"/>
      <c r="P41" s="1158"/>
      <c r="Q41" s="1158"/>
      <c r="R41" s="1158"/>
      <c r="S41" s="1158"/>
      <c r="T41" s="1158"/>
      <c r="U41" s="1158"/>
      <c r="V41" s="1158"/>
      <c r="W41" s="1158"/>
      <c r="X41" s="1158"/>
      <c r="Y41" s="1158"/>
      <c r="Z41" s="1158"/>
      <c r="AA41" s="1159"/>
      <c r="AB41" s="1194" t="s">
        <v>140</v>
      </c>
      <c r="AC41" s="1195"/>
      <c r="AD41" s="1195"/>
      <c r="AE41" s="1196"/>
      <c r="AF41" s="1194" t="s">
        <v>1854</v>
      </c>
      <c r="AG41" s="1195"/>
      <c r="AH41" s="1195"/>
      <c r="AI41" s="1196"/>
    </row>
    <row r="42" spans="1:46" ht="12" customHeight="1">
      <c r="B42" s="1176" t="s">
        <v>614</v>
      </c>
      <c r="C42" s="1177"/>
      <c r="D42" s="1177"/>
      <c r="E42" s="1177"/>
      <c r="F42" s="1177"/>
      <c r="G42" s="1177"/>
      <c r="H42" s="1177"/>
      <c r="I42" s="1177"/>
      <c r="J42" s="1177"/>
      <c r="K42" s="1178"/>
      <c r="L42" s="1160" t="s">
        <v>142</v>
      </c>
      <c r="M42" s="1160"/>
      <c r="N42" s="1160"/>
      <c r="O42" s="1160"/>
      <c r="P42" s="1160"/>
      <c r="Q42" s="1160"/>
      <c r="R42" s="1160"/>
      <c r="S42" s="1160"/>
      <c r="T42" s="1160"/>
      <c r="U42" s="1160"/>
      <c r="V42" s="1160"/>
      <c r="W42" s="1160"/>
      <c r="X42" s="1160"/>
      <c r="Y42" s="1160"/>
      <c r="Z42" s="1160"/>
      <c r="AA42" s="1161"/>
      <c r="AB42" s="1179" t="s">
        <v>155</v>
      </c>
      <c r="AC42" s="1160"/>
      <c r="AD42" s="1160"/>
      <c r="AE42" s="1161"/>
      <c r="AF42" s="1179" t="s">
        <v>1855</v>
      </c>
      <c r="AG42" s="1160"/>
      <c r="AH42" s="1160"/>
      <c r="AI42" s="1161"/>
    </row>
    <row r="43" spans="1:46" ht="20.100000000000001" customHeight="1">
      <c r="B43" s="1180" t="str">
        <f>IF(Application!A79="","",Application!A79)</f>
        <v/>
      </c>
      <c r="C43" s="1181"/>
      <c r="D43" s="1181"/>
      <c r="E43" s="1181"/>
      <c r="F43" s="1181"/>
      <c r="G43" s="1181"/>
      <c r="H43" s="1181"/>
      <c r="I43" s="1181"/>
      <c r="J43" s="1181"/>
      <c r="K43" s="1182"/>
      <c r="L43" s="1181" t="str">
        <f>IF(Application!I79="","",Application!I79)</f>
        <v/>
      </c>
      <c r="M43" s="1181"/>
      <c r="N43" s="1181"/>
      <c r="O43" s="1181"/>
      <c r="P43" s="1181"/>
      <c r="Q43" s="1181"/>
      <c r="R43" s="1181"/>
      <c r="S43" s="1181"/>
      <c r="T43" s="1181"/>
      <c r="U43" s="1181"/>
      <c r="V43" s="1181"/>
      <c r="W43" s="1181"/>
      <c r="X43" s="1181"/>
      <c r="Y43" s="1181"/>
      <c r="Z43" s="1181"/>
      <c r="AA43" s="1182"/>
      <c r="AB43" s="1183" t="str">
        <f>IF(
 OR(Application!S79="",Application!V79="",Application!X79=""),
 "",
 IF(
  OR(
   NOT(ISNUMBER(Application!S79)),NOT(ISNUMBER(Application!V79)),NOT(ISNUMBER(Application!X79)),
   Application!V79&lt;1,Application!V79&gt;12,Application!X79&lt;1,Application!X79&gt;31
  ),
  "入力エラー",
  TEXT(DATE(Application!S79,Application!V79,Application!X79),"yyyy年m月")
 )
)</f>
        <v/>
      </c>
      <c r="AC43" s="1184"/>
      <c r="AD43" s="1184"/>
      <c r="AE43" s="1185"/>
      <c r="AF43" s="1183" t="str">
        <f>IF(
 OR(Application!Z79="",Application!AC79="",Application!AE79=""),
 "",
 IF(
  OR(
   NOT(ISNUMBER(Application!Z79)),NOT(ISNUMBER(Application!AC79)),NOT(ISNUMBER(Application!AE79)),
   Application!AC79&lt;1,Application!AC79&gt;12,Application!AE79&lt;1,Application!AE79&gt;31
  ),
  "入力エラー",
  TEXT(DATE(Application!Z79,Application!AC79,Application!AE79),"yyyy年m月")
 )
)</f>
        <v/>
      </c>
      <c r="AG43" s="1184"/>
      <c r="AH43" s="1184"/>
      <c r="AI43" s="1185"/>
    </row>
    <row r="44" spans="1:46" ht="20.100000000000001" customHeight="1">
      <c r="B44" s="1180" t="str">
        <f>IF(Application!A81="","",Application!A81)</f>
        <v/>
      </c>
      <c r="C44" s="1181"/>
      <c r="D44" s="1181"/>
      <c r="E44" s="1181"/>
      <c r="F44" s="1181"/>
      <c r="G44" s="1181"/>
      <c r="H44" s="1181"/>
      <c r="I44" s="1181"/>
      <c r="J44" s="1181"/>
      <c r="K44" s="1182"/>
      <c r="L44" s="1181" t="str">
        <f>IF(Application!I81="","",Application!I81)</f>
        <v/>
      </c>
      <c r="M44" s="1181"/>
      <c r="N44" s="1181"/>
      <c r="O44" s="1181"/>
      <c r="P44" s="1181"/>
      <c r="Q44" s="1181"/>
      <c r="R44" s="1181"/>
      <c r="S44" s="1181"/>
      <c r="T44" s="1181"/>
      <c r="U44" s="1181"/>
      <c r="V44" s="1181"/>
      <c r="W44" s="1181"/>
      <c r="X44" s="1181"/>
      <c r="Y44" s="1181"/>
      <c r="Z44" s="1181"/>
      <c r="AA44" s="1182"/>
      <c r="AB44" s="1183" t="str">
        <f>IF(
 OR(Application!S81="",Application!V81="",Application!X81=""),
 "",
 IF(
  OR(
   NOT(ISNUMBER(Application!S81)),NOT(ISNUMBER(Application!V81)),NOT(ISNUMBER(Application!X81)),
   Application!V81&lt;1,Application!V81&gt;12,Application!X81&lt;1,Application!X81&gt;31
  ),
  "入力エラー",
  TEXT(DATE(Application!S81,Application!V81,Application!X81),"yyyy年m月")
 )
)</f>
        <v/>
      </c>
      <c r="AC44" s="1184"/>
      <c r="AD44" s="1184"/>
      <c r="AE44" s="1185"/>
      <c r="AF44" s="1183" t="str">
        <f>IF(
 OR(Application!Z81="",Application!AC81="",Application!AE81=""),
 "",
 IF(
  OR(
   NOT(ISNUMBER(Application!Z81)),NOT(ISNUMBER(Application!AC81)),NOT(ISNUMBER(Application!AE81)),
   Application!AC81&lt;1,Application!AC81&gt;12,Application!AE81&lt;1,Application!AE81&gt;31
  ),
  "入力エラー",
  TEXT(DATE(Application!Z81,Application!AC81,Application!AE81),"yyyy年m月")
 )
)</f>
        <v/>
      </c>
      <c r="AG44" s="1184"/>
      <c r="AH44" s="1184"/>
      <c r="AI44" s="1185"/>
    </row>
    <row r="45" spans="1:46" ht="20.100000000000001" customHeight="1">
      <c r="B45" s="1180" t="str">
        <f>IF(Application!A83="","",Application!A83)</f>
        <v/>
      </c>
      <c r="C45" s="1181"/>
      <c r="D45" s="1181"/>
      <c r="E45" s="1181"/>
      <c r="F45" s="1181"/>
      <c r="G45" s="1181"/>
      <c r="H45" s="1181"/>
      <c r="I45" s="1181"/>
      <c r="J45" s="1181"/>
      <c r="K45" s="1182"/>
      <c r="L45" s="1181" t="str">
        <f>IF(Application!I83="","",Application!I83)</f>
        <v/>
      </c>
      <c r="M45" s="1181"/>
      <c r="N45" s="1181"/>
      <c r="O45" s="1181"/>
      <c r="P45" s="1181"/>
      <c r="Q45" s="1181"/>
      <c r="R45" s="1181"/>
      <c r="S45" s="1181"/>
      <c r="T45" s="1181"/>
      <c r="U45" s="1181"/>
      <c r="V45" s="1181"/>
      <c r="W45" s="1181"/>
      <c r="X45" s="1181"/>
      <c r="Y45" s="1181"/>
      <c r="Z45" s="1181"/>
      <c r="AA45" s="1182"/>
      <c r="AB45" s="1183" t="str">
        <f>IF(
 OR(Application!S83="",Application!V83="",Application!X83=""),
 "",
 IF(
  OR(
   NOT(ISNUMBER(Application!S83)),NOT(ISNUMBER(Application!V83)),NOT(ISNUMBER(Application!X83)),
   Application!V83&lt;1,Application!V83&gt;12,Application!X83&lt;1,Application!X83&gt;31
  ),
  "入力エラー",
  TEXT(DATE(Application!S83,Application!V83,Application!X83),"yyyy年m月")
 )
)</f>
        <v/>
      </c>
      <c r="AC45" s="1184"/>
      <c r="AD45" s="1184"/>
      <c r="AE45" s="1185"/>
      <c r="AF45" s="1183" t="str">
        <f>IF(
 OR(Application!Z83="",Application!AC83="",Application!AE83=""),
 "",
 IF(
  OR(
   NOT(ISNUMBER(Application!Z83)),NOT(ISNUMBER(Application!AC83)),NOT(ISNUMBER(Application!AE83)),
   Application!AC83&lt;1,Application!AC83&gt;12,Application!AE83&lt;1,Application!AE83&gt;31
  ),
  "入力エラー",
  TEXT(DATE(Application!Z83,Application!AC83,Application!AE83),"yyyy年m月")
 )
)</f>
        <v/>
      </c>
      <c r="AG45" s="1184"/>
      <c r="AH45" s="1184"/>
      <c r="AI45" s="1185"/>
    </row>
    <row r="46" spans="1:46" ht="3" customHeight="1">
      <c r="AB46" s="525"/>
      <c r="AC46" s="525"/>
      <c r="AD46" s="525"/>
      <c r="AE46" s="525"/>
      <c r="AF46" s="525"/>
      <c r="AG46" s="525"/>
      <c r="AH46" s="525"/>
      <c r="AI46" s="525"/>
    </row>
    <row r="47" spans="1:46" ht="18" customHeight="1">
      <c r="A47" s="6" t="s">
        <v>19</v>
      </c>
      <c r="B47" s="18" t="s">
        <v>157</v>
      </c>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46" ht="3" customHeight="1">
      <c r="A48" s="6"/>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row>
    <row r="49" spans="1:41" ht="18" customHeight="1">
      <c r="B49" s="1197" t="s">
        <v>143</v>
      </c>
      <c r="C49" s="1198"/>
      <c r="D49" s="1198"/>
      <c r="E49" s="1198"/>
      <c r="F49" s="1198"/>
      <c r="G49" s="1198"/>
      <c r="H49" s="1198"/>
      <c r="I49" s="1198"/>
      <c r="J49" s="1198"/>
      <c r="K49" s="1199"/>
      <c r="L49" s="1158" t="s">
        <v>141</v>
      </c>
      <c r="M49" s="1158"/>
      <c r="N49" s="1158"/>
      <c r="O49" s="1158"/>
      <c r="P49" s="1158"/>
      <c r="Q49" s="1158"/>
      <c r="R49" s="1158"/>
      <c r="S49" s="1158"/>
      <c r="T49" s="1158"/>
      <c r="U49" s="1158"/>
      <c r="V49" s="1158"/>
      <c r="W49" s="1158"/>
      <c r="X49" s="1158"/>
      <c r="Y49" s="1158"/>
      <c r="Z49" s="1158"/>
      <c r="AA49" s="1159"/>
      <c r="AB49" s="1194" t="s">
        <v>144</v>
      </c>
      <c r="AC49" s="1195"/>
      <c r="AD49" s="1195"/>
      <c r="AE49" s="1196"/>
      <c r="AF49" s="1194" t="s">
        <v>145</v>
      </c>
      <c r="AG49" s="1195"/>
      <c r="AH49" s="1195"/>
      <c r="AI49" s="1196"/>
    </row>
    <row r="50" spans="1:41" ht="12" customHeight="1">
      <c r="B50" s="1176" t="s">
        <v>615</v>
      </c>
      <c r="C50" s="1177"/>
      <c r="D50" s="1177"/>
      <c r="E50" s="1177"/>
      <c r="F50" s="1177"/>
      <c r="G50" s="1177"/>
      <c r="H50" s="1177"/>
      <c r="I50" s="1177"/>
      <c r="J50" s="1177"/>
      <c r="K50" s="1178"/>
      <c r="L50" s="1160" t="s">
        <v>142</v>
      </c>
      <c r="M50" s="1160"/>
      <c r="N50" s="1160"/>
      <c r="O50" s="1160"/>
      <c r="P50" s="1160"/>
      <c r="Q50" s="1160"/>
      <c r="R50" s="1160"/>
      <c r="S50" s="1160"/>
      <c r="T50" s="1160"/>
      <c r="U50" s="1160"/>
      <c r="V50" s="1160"/>
      <c r="W50" s="1160"/>
      <c r="X50" s="1160"/>
      <c r="Y50" s="1160"/>
      <c r="Z50" s="1160"/>
      <c r="AA50" s="1161"/>
      <c r="AB50" s="1179" t="s">
        <v>158</v>
      </c>
      <c r="AC50" s="1160"/>
      <c r="AD50" s="1160"/>
      <c r="AE50" s="1161"/>
      <c r="AF50" s="1179" t="s">
        <v>159</v>
      </c>
      <c r="AG50" s="1160"/>
      <c r="AH50" s="1160"/>
      <c r="AI50" s="1161"/>
    </row>
    <row r="51" spans="1:41" ht="25.15" customHeight="1">
      <c r="B51" s="1190" t="str">
        <f>IF(Application!A91="","",Application!A91)</f>
        <v/>
      </c>
      <c r="C51" s="1188"/>
      <c r="D51" s="1188"/>
      <c r="E51" s="1188"/>
      <c r="F51" s="1188"/>
      <c r="G51" s="1188"/>
      <c r="H51" s="1188"/>
      <c r="I51" s="1188"/>
      <c r="J51" s="1188"/>
      <c r="K51" s="1189"/>
      <c r="L51" s="1188" t="str">
        <f>IF(Application!I91="","",Application!I91)</f>
        <v/>
      </c>
      <c r="M51" s="1188"/>
      <c r="N51" s="1188"/>
      <c r="O51" s="1188"/>
      <c r="P51" s="1188"/>
      <c r="Q51" s="1188"/>
      <c r="R51" s="1188"/>
      <c r="S51" s="1188"/>
      <c r="T51" s="1188"/>
      <c r="U51" s="1188"/>
      <c r="V51" s="1188"/>
      <c r="W51" s="1188"/>
      <c r="X51" s="1188"/>
      <c r="Y51" s="1188"/>
      <c r="Z51" s="1188"/>
      <c r="AA51" s="1189"/>
      <c r="AB51" s="1183" t="str">
        <f>IF(
 OR(Application!S91="",Application!V91="",Application!X91=""),
 "",
 IF(
  OR(
   NOT(ISNUMBER(Application!S91)),NOT(ISNUMBER(Application!V91)),NOT(ISNUMBER(Application!X91)),
   Application!V91&lt;1,Application!V91&gt;12,Application!X91&lt;1,Application!X91&gt;31
  ),
  "入力エラー",
  TEXT(DATE(Application!S91,Application!V91,Application!X91),"yyyy年m月")
 )
)</f>
        <v/>
      </c>
      <c r="AC51" s="1184"/>
      <c r="AD51" s="1184"/>
      <c r="AE51" s="1185"/>
      <c r="AF51" s="1183" t="str">
        <f>IF(Application!Z91="",
 "",
 IF(NOT(ISNUMBER(Application!Z91)),
 Application!Z91,
  IF(
   OR(
   NOT(ISNUMBER(Application!AC91)),NOT(ISNUMBER(Application!AE91)),
   Application!AC91&lt;1,Application!AC91&gt;12,Application!AE91&lt;1,Application!AE91&gt;31
  ),
  "入力エラー",
  TEXT(DATE(Application!Z91,Application!AC91,Application!AE91),"yyyy年m月")
 )
))</f>
        <v/>
      </c>
      <c r="AG51" s="1184"/>
      <c r="AH51" s="1184"/>
      <c r="AI51" s="1185"/>
    </row>
    <row r="52" spans="1:41" ht="25.15" customHeight="1">
      <c r="B52" s="1190" t="str">
        <f>IF(Application!A93="","",Application!A93)</f>
        <v/>
      </c>
      <c r="C52" s="1188"/>
      <c r="D52" s="1188"/>
      <c r="E52" s="1188"/>
      <c r="F52" s="1188"/>
      <c r="G52" s="1188"/>
      <c r="H52" s="1188"/>
      <c r="I52" s="1188"/>
      <c r="J52" s="1188"/>
      <c r="K52" s="1189"/>
      <c r="L52" s="1188" t="str">
        <f>IF(Application!I93="","",Application!I93)</f>
        <v/>
      </c>
      <c r="M52" s="1188"/>
      <c r="N52" s="1188"/>
      <c r="O52" s="1188"/>
      <c r="P52" s="1188"/>
      <c r="Q52" s="1188"/>
      <c r="R52" s="1188"/>
      <c r="S52" s="1188"/>
      <c r="T52" s="1188"/>
      <c r="U52" s="1188"/>
      <c r="V52" s="1188"/>
      <c r="W52" s="1188"/>
      <c r="X52" s="1188"/>
      <c r="Y52" s="1188"/>
      <c r="Z52" s="1188"/>
      <c r="AA52" s="1189"/>
      <c r="AB52" s="1183" t="str">
        <f>IF(Application!S93="",
 "",
 IF(NOT(ISNUMBER(Application!S93)),
 Application!S93,
  IF(
   OR(
   NOT(ISNUMBER(Application!V93)),NOT(ISNUMBER(Application!X93)),
   Application!V93&lt;1,Application!V93&gt;12,Application!X93&lt;1,Application!X93&gt;31
  ),
  "入力エラー",
  TEXT(DATE(Application!S93,Application!V93,Application!X93),"yyyy年m月")
 )
))</f>
        <v/>
      </c>
      <c r="AC52" s="1184"/>
      <c r="AD52" s="1184"/>
      <c r="AE52" s="1185"/>
      <c r="AF52" s="1183" t="str">
        <f>IF(Application!Z93="",
 "",
 IF(NOT(ISNUMBER(Application!Z93)),
 Application!Z93,
  IF(
   OR(
   NOT(ISNUMBER(Application!AC93)),NOT(ISNUMBER(Application!AE93)),
   Application!AC93&lt;1,Application!AC93&gt;12,Application!AE93&lt;1,Application!AE93&gt;31
  ),
  "入力エラー",
  TEXT(DATE(Application!Z93,Application!AC93,Application!AE93),"yyyy年m月")
 )
))</f>
        <v/>
      </c>
      <c r="AG52" s="1184"/>
      <c r="AH52" s="1184"/>
      <c r="AI52" s="1185"/>
    </row>
    <row r="53" spans="1:41" ht="25.15" customHeight="1">
      <c r="B53" s="1190" t="str">
        <f>IF(Application!A95="","",Application!A95)</f>
        <v/>
      </c>
      <c r="C53" s="1188"/>
      <c r="D53" s="1188"/>
      <c r="E53" s="1188"/>
      <c r="F53" s="1188"/>
      <c r="G53" s="1188"/>
      <c r="H53" s="1188"/>
      <c r="I53" s="1188"/>
      <c r="J53" s="1188"/>
      <c r="K53" s="1189"/>
      <c r="L53" s="1188" t="str">
        <f>IF(Application!I95="","",Application!I95)</f>
        <v/>
      </c>
      <c r="M53" s="1188"/>
      <c r="N53" s="1188"/>
      <c r="O53" s="1188"/>
      <c r="P53" s="1188"/>
      <c r="Q53" s="1188"/>
      <c r="R53" s="1188"/>
      <c r="S53" s="1188"/>
      <c r="T53" s="1188"/>
      <c r="U53" s="1188"/>
      <c r="V53" s="1188"/>
      <c r="W53" s="1188"/>
      <c r="X53" s="1188"/>
      <c r="Y53" s="1188"/>
      <c r="Z53" s="1188"/>
      <c r="AA53" s="1189"/>
      <c r="AB53" s="1183" t="str">
        <f>IF(Application!S95="",
 "",
 IF(NOT(ISNUMBER(Application!S95)),
 Application!S95,
  IF(
   OR(
   NOT(ISNUMBER(Application!V95)),NOT(ISNUMBER(Application!X95)),
   Application!V95&lt;1,Application!V95&gt;12,Application!X95&lt;1,Application!X95&gt;31
  ),
  "入力エラー",
  TEXT(DATE(Application!S95,Application!V95,Application!X95),"yyyy年m月")
 )
))</f>
        <v/>
      </c>
      <c r="AC53" s="1184"/>
      <c r="AD53" s="1184"/>
      <c r="AE53" s="1185"/>
      <c r="AF53" s="1183" t="str">
        <f>IF(Application!Z95="",
 "",
 IF(NOT(ISNUMBER(Application!Z95)),
 Application!Z95,
  IF(
   OR(
   NOT(ISNUMBER(Application!AC95)),NOT(ISNUMBER(Application!AE95)),
   Application!AC95&lt;1,Application!AC95&gt;12,Application!AE95&lt;1,Application!AE95&gt;31
  ),
  "入力エラー",
  TEXT(DATE(Application!Z95,Application!AC95,Application!AE95),"yyyy年m月")
 )
))</f>
        <v/>
      </c>
      <c r="AG53" s="1184"/>
      <c r="AH53" s="1184"/>
      <c r="AI53" s="1185"/>
    </row>
    <row r="54" spans="1:41" ht="3" customHeight="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row>
    <row r="55" spans="1:41" ht="18" customHeight="1">
      <c r="A55" s="6" t="s">
        <v>28</v>
      </c>
      <c r="B55" s="18" t="s">
        <v>1861</v>
      </c>
      <c r="C55" s="9"/>
      <c r="D55" s="9"/>
      <c r="E55" s="9"/>
      <c r="F55" s="9"/>
      <c r="G55" s="9"/>
      <c r="H55" s="9"/>
      <c r="I55" s="9"/>
      <c r="J55" s="9"/>
      <c r="W55" s="684" t="str">
        <f>Application!U130</f>
        <v>□</v>
      </c>
      <c r="X55" s="685" t="s">
        <v>1862</v>
      </c>
      <c r="Y55" s="685"/>
      <c r="Z55" s="1113" t="str">
        <f>IF(Application!X130="","",Application!X130)</f>
        <v/>
      </c>
      <c r="AA55" s="1113"/>
      <c r="AB55" s="685" t="s">
        <v>1863</v>
      </c>
      <c r="AC55" s="685"/>
      <c r="AD55" s="686"/>
      <c r="AE55" s="686"/>
      <c r="AF55" s="684" t="str">
        <f>Application!AC130</f>
        <v>■</v>
      </c>
      <c r="AG55" s="685" t="s">
        <v>1864</v>
      </c>
      <c r="AH55" s="686"/>
      <c r="AI55" s="686"/>
    </row>
    <row r="56" spans="1:41" ht="3" customHeight="1"/>
    <row r="57" spans="1:41" ht="18" customHeight="1">
      <c r="B57" s="1191" t="s">
        <v>20</v>
      </c>
      <c r="C57" s="1191"/>
      <c r="D57" s="1191"/>
      <c r="E57" s="1191"/>
      <c r="F57" s="1191"/>
      <c r="G57" s="1191"/>
      <c r="H57" s="1191"/>
      <c r="I57" s="1191"/>
      <c r="J57" s="1191" t="s">
        <v>22</v>
      </c>
      <c r="K57" s="1191"/>
      <c r="L57" s="1191"/>
      <c r="M57" s="1191"/>
      <c r="N57" s="1191"/>
      <c r="O57" s="1191"/>
      <c r="P57" s="1191"/>
      <c r="Q57" s="1191"/>
      <c r="R57" s="1191" t="s">
        <v>27</v>
      </c>
      <c r="S57" s="1191"/>
      <c r="T57" s="1191"/>
      <c r="U57" s="1191"/>
      <c r="V57" s="1191"/>
      <c r="W57" s="1191"/>
      <c r="X57" s="1191"/>
      <c r="Y57" s="1191"/>
      <c r="Z57" s="1191"/>
      <c r="AA57" s="1191"/>
      <c r="AB57" s="1191" t="s">
        <v>25</v>
      </c>
      <c r="AC57" s="1191"/>
      <c r="AD57" s="1191"/>
      <c r="AE57" s="1191"/>
      <c r="AF57" s="1191"/>
      <c r="AG57" s="1191"/>
      <c r="AH57" s="1191"/>
      <c r="AI57" s="1191"/>
    </row>
    <row r="58" spans="1:41" ht="12" customHeight="1">
      <c r="B58" s="1171" t="s">
        <v>160</v>
      </c>
      <c r="C58" s="1171"/>
      <c r="D58" s="1171"/>
      <c r="E58" s="1171"/>
      <c r="F58" s="1171"/>
      <c r="G58" s="1171"/>
      <c r="H58" s="1171"/>
      <c r="I58" s="1171"/>
      <c r="J58" s="1171" t="s">
        <v>161</v>
      </c>
      <c r="K58" s="1171"/>
      <c r="L58" s="1171"/>
      <c r="M58" s="1171"/>
      <c r="N58" s="1171"/>
      <c r="O58" s="1171"/>
      <c r="P58" s="1171"/>
      <c r="Q58" s="1171"/>
      <c r="R58" s="1171" t="s">
        <v>24</v>
      </c>
      <c r="S58" s="1171"/>
      <c r="T58" s="1171"/>
      <c r="U58" s="1171"/>
      <c r="V58" s="1171"/>
      <c r="W58" s="1171"/>
      <c r="X58" s="1171"/>
      <c r="Y58" s="1171"/>
      <c r="Z58" s="1171"/>
      <c r="AA58" s="1171"/>
      <c r="AB58" s="1171" t="s">
        <v>26</v>
      </c>
      <c r="AC58" s="1171"/>
      <c r="AD58" s="1171"/>
      <c r="AE58" s="1171"/>
      <c r="AF58" s="1171"/>
      <c r="AG58" s="1171"/>
      <c r="AH58" s="1171"/>
      <c r="AI58" s="1171"/>
    </row>
    <row r="59" spans="1:41" ht="20.100000000000001" customHeight="1">
      <c r="B59" s="1169" t="str">
        <f>IF(
 OR(Application!A134="",Application!D134="",Application!F134=""),
 "",
 IF(
  OR(
   NOT(ISNUMBER(Application!A134)),NOT(ISNUMBER(Application!D134)),NOT(ISNUMBER(Application!F134)),
   Application!D134&lt;1,Application!D134&gt;12,Application!F134&lt;1,Application!F134&gt;31
  ),
  "入力エラー",
  TEXT(DATE(Application!A134,Application!D134,Application!F134),"yyyy年m月d日")
 )
)</f>
        <v/>
      </c>
      <c r="C59" s="1169"/>
      <c r="D59" s="1169"/>
      <c r="E59" s="1169"/>
      <c r="F59" s="1169"/>
      <c r="G59" s="1169"/>
      <c r="H59" s="1169"/>
      <c r="I59" s="1169"/>
      <c r="J59" s="1169" t="str">
        <f>IF(
 OR(Application!H134="",Application!K134="",Application!M134=""),
 "",
 IF(
  OR(
   NOT(ISNUMBER(Application!H134)),NOT(ISNUMBER(Application!K134)),NOT(ISNUMBER(Application!M134)),
   Application!K134&lt;1,Application!K134&gt;12,Application!M134&lt;1,Application!M134&gt;31
  ),
  "入力エラー",
  TEXT(DATE(Application!H134,Application!K134,Application!M134),"yyyy年m月d日")
 )
)</f>
        <v/>
      </c>
      <c r="K59" s="1169"/>
      <c r="L59" s="1169"/>
      <c r="M59" s="1169"/>
      <c r="N59" s="1169"/>
      <c r="O59" s="1169"/>
      <c r="P59" s="1169"/>
      <c r="Q59" s="1169"/>
      <c r="R59" s="1170" t="str">
        <f>IF(Application!O134="","",Application!O134)</f>
        <v/>
      </c>
      <c r="S59" s="1170"/>
      <c r="T59" s="1170"/>
      <c r="U59" s="1170"/>
      <c r="V59" s="1170"/>
      <c r="W59" s="1170"/>
      <c r="X59" s="1170"/>
      <c r="Y59" s="1170"/>
      <c r="Z59" s="1170"/>
      <c r="AA59" s="1170"/>
      <c r="AB59" s="1170" t="str">
        <f>IF(Application!U134="","",Application!U134)</f>
        <v/>
      </c>
      <c r="AC59" s="1170"/>
      <c r="AD59" s="1170"/>
      <c r="AE59" s="1170"/>
      <c r="AF59" s="1170"/>
      <c r="AG59" s="1170"/>
      <c r="AH59" s="1170"/>
      <c r="AI59" s="1170"/>
    </row>
    <row r="60" spans="1:41" ht="20.100000000000001" hidden="1" customHeight="1">
      <c r="B60" s="1167"/>
      <c r="C60" s="1167"/>
      <c r="D60" s="1167"/>
      <c r="E60" s="1167"/>
      <c r="F60" s="1167"/>
      <c r="G60" s="1167"/>
      <c r="H60" s="1167"/>
      <c r="I60" s="1167"/>
      <c r="J60" s="1167"/>
      <c r="K60" s="1167"/>
      <c r="L60" s="1167"/>
      <c r="M60" s="1167"/>
      <c r="N60" s="1167"/>
      <c r="O60" s="1167"/>
      <c r="P60" s="1167"/>
      <c r="Q60" s="1167"/>
      <c r="R60" s="1168"/>
      <c r="S60" s="1168"/>
      <c r="T60" s="1168"/>
      <c r="U60" s="1168"/>
      <c r="V60" s="1168"/>
      <c r="W60" s="1168"/>
      <c r="X60" s="1168"/>
      <c r="Y60" s="1168"/>
      <c r="Z60" s="1168"/>
      <c r="AA60" s="1168"/>
      <c r="AB60" s="1168"/>
      <c r="AC60" s="1168"/>
      <c r="AD60" s="1168"/>
      <c r="AE60" s="1168"/>
      <c r="AF60" s="1168"/>
      <c r="AG60" s="1168"/>
      <c r="AH60" s="1168"/>
      <c r="AI60" s="1168"/>
    </row>
    <row r="61" spans="1:41" ht="20.100000000000001" hidden="1" customHeight="1">
      <c r="B61" s="1167"/>
      <c r="C61" s="1167"/>
      <c r="D61" s="1167"/>
      <c r="E61" s="1167"/>
      <c r="F61" s="1167"/>
      <c r="G61" s="1167"/>
      <c r="H61" s="1167"/>
      <c r="I61" s="1167"/>
      <c r="J61" s="1167"/>
      <c r="K61" s="1167"/>
      <c r="L61" s="1167"/>
      <c r="M61" s="1167"/>
      <c r="N61" s="1167"/>
      <c r="O61" s="1167"/>
      <c r="P61" s="1167"/>
      <c r="Q61" s="1167"/>
      <c r="R61" s="1168"/>
      <c r="S61" s="1168"/>
      <c r="T61" s="1168"/>
      <c r="U61" s="1168"/>
      <c r="V61" s="1168"/>
      <c r="W61" s="1168"/>
      <c r="X61" s="1168"/>
      <c r="Y61" s="1168"/>
      <c r="Z61" s="1168"/>
      <c r="AA61" s="1168"/>
      <c r="AB61" s="1168"/>
      <c r="AC61" s="1168"/>
      <c r="AD61" s="1168"/>
      <c r="AE61" s="1168"/>
      <c r="AF61" s="1168"/>
      <c r="AG61" s="1168"/>
      <c r="AH61" s="1168"/>
      <c r="AI61" s="1168"/>
    </row>
    <row r="62" spans="1:41" ht="20.100000000000001" hidden="1" customHeight="1">
      <c r="B62" s="1167"/>
      <c r="C62" s="1167"/>
      <c r="D62" s="1167"/>
      <c r="E62" s="1167"/>
      <c r="F62" s="1167"/>
      <c r="G62" s="1167"/>
      <c r="H62" s="1167"/>
      <c r="I62" s="1167"/>
      <c r="J62" s="1167"/>
      <c r="K62" s="1167"/>
      <c r="L62" s="1167"/>
      <c r="M62" s="1167"/>
      <c r="N62" s="1167"/>
      <c r="O62" s="1167"/>
      <c r="P62" s="1167"/>
      <c r="Q62" s="1167"/>
      <c r="R62" s="1168"/>
      <c r="S62" s="1168"/>
      <c r="T62" s="1168"/>
      <c r="U62" s="1168"/>
      <c r="V62" s="1168"/>
      <c r="W62" s="1168"/>
      <c r="X62" s="1168"/>
      <c r="Y62" s="1168"/>
      <c r="Z62" s="1168"/>
      <c r="AA62" s="1168"/>
      <c r="AB62" s="1168"/>
      <c r="AC62" s="1168"/>
      <c r="AD62" s="1168"/>
      <c r="AE62" s="1168"/>
      <c r="AF62" s="1168"/>
      <c r="AG62" s="1168"/>
      <c r="AH62" s="1168"/>
      <c r="AI62" s="1168"/>
    </row>
    <row r="63" spans="1:41" ht="3" customHeight="1"/>
    <row r="64" spans="1:41" s="38" customFormat="1" ht="20.100000000000001" customHeight="1">
      <c r="A64" s="37"/>
      <c r="R64" s="1166" t="str">
        <f>IF(Application!A7="","",Application!A7)</f>
        <v>東京日英学院</v>
      </c>
      <c r="S64" s="1166"/>
      <c r="T64" s="1166"/>
      <c r="U64" s="1166"/>
      <c r="V64" s="1166"/>
      <c r="W64" s="1166"/>
      <c r="X64" s="1166"/>
      <c r="Y64" s="1166"/>
      <c r="Z64" s="1166"/>
      <c r="AA64" s="1166"/>
      <c r="AB64" s="1166"/>
      <c r="AC64" s="1166"/>
      <c r="AD64" s="1166"/>
      <c r="AE64" s="1166"/>
      <c r="AF64" s="1166"/>
      <c r="AG64" s="1166"/>
      <c r="AH64" s="1166"/>
      <c r="AI64" s="1166"/>
      <c r="AO64" s="87"/>
    </row>
    <row r="65" spans="1:46" s="38" customFormat="1" ht="15" customHeight="1">
      <c r="A65" s="37"/>
      <c r="AI65" s="39"/>
      <c r="AO65" s="87"/>
    </row>
    <row r="66" spans="1:46" s="38" customFormat="1" ht="10.15" customHeight="1">
      <c r="A66" s="37"/>
      <c r="AO66" s="87"/>
    </row>
    <row r="67" spans="1:46" s="38" customFormat="1" ht="10.15" customHeight="1">
      <c r="A67" s="37"/>
      <c r="AO67" s="87"/>
    </row>
    <row r="72" spans="1:46" s="1" customFormat="1" ht="12" customHeight="1">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85"/>
      <c r="AP72" s="2"/>
      <c r="AQ72" s="2"/>
      <c r="AR72" s="2"/>
      <c r="AS72" s="2"/>
      <c r="AT72" s="2"/>
    </row>
    <row r="73" spans="1:46" s="1" customFormat="1" ht="12"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85"/>
      <c r="AP73" s="2"/>
      <c r="AQ73" s="2"/>
      <c r="AR73" s="2"/>
      <c r="AS73" s="2"/>
      <c r="AT73" s="2"/>
    </row>
    <row r="74" spans="1:46" s="1" customFormat="1" ht="12" customHeight="1">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85"/>
      <c r="AP74" s="2"/>
      <c r="AQ74" s="2"/>
      <c r="AR74" s="2"/>
      <c r="AS74" s="2"/>
      <c r="AT74" s="2"/>
    </row>
    <row r="75" spans="1:46" s="1" customFormat="1" ht="12" customHeight="1">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85"/>
      <c r="AP75" s="2"/>
      <c r="AQ75" s="2"/>
      <c r="AR75" s="2"/>
      <c r="AS75" s="2"/>
      <c r="AT75" s="2"/>
    </row>
    <row r="76" spans="1:46" s="1" customFormat="1" ht="12" customHeight="1">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85"/>
      <c r="AP76" s="2"/>
      <c r="AQ76" s="2"/>
      <c r="AR76" s="2"/>
      <c r="AS76" s="2"/>
      <c r="AT76" s="2"/>
    </row>
    <row r="77" spans="1:46" s="1" customFormat="1" ht="12" customHeight="1">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85"/>
      <c r="AP77" s="2"/>
      <c r="AQ77" s="2"/>
      <c r="AR77" s="2"/>
      <c r="AS77" s="2"/>
      <c r="AT77" s="2"/>
    </row>
    <row r="78" spans="1:46" s="1" customFormat="1" ht="12" customHeight="1">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85"/>
      <c r="AP78" s="2"/>
      <c r="AQ78" s="2"/>
      <c r="AR78" s="2"/>
      <c r="AS78" s="2"/>
      <c r="AT78" s="2"/>
    </row>
    <row r="79" spans="1:46" s="1" customFormat="1" ht="12" customHeight="1">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85"/>
      <c r="AP79" s="2"/>
      <c r="AQ79" s="2"/>
      <c r="AR79" s="2"/>
      <c r="AS79" s="2"/>
      <c r="AT79" s="2"/>
    </row>
    <row r="80" spans="1:46" s="1" customFormat="1" ht="12" customHeight="1">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85"/>
      <c r="AP80" s="2"/>
      <c r="AQ80" s="2"/>
      <c r="AR80" s="2"/>
      <c r="AS80" s="2"/>
      <c r="AT80" s="2"/>
    </row>
    <row r="81" spans="2:46" s="1" customFormat="1" ht="12" customHeight="1">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85"/>
      <c r="AP81" s="2"/>
      <c r="AQ81" s="2"/>
      <c r="AR81" s="2"/>
      <c r="AS81" s="2"/>
      <c r="AT81" s="2"/>
    </row>
    <row r="82" spans="2:46" s="1" customFormat="1" ht="12" customHeight="1">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85"/>
      <c r="AP82" s="2"/>
      <c r="AQ82" s="2"/>
      <c r="AR82" s="2"/>
      <c r="AS82" s="2"/>
      <c r="AT82" s="2"/>
    </row>
    <row r="83" spans="2:46" s="1" customFormat="1" ht="12" customHeight="1">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85"/>
      <c r="AP83" s="2"/>
      <c r="AQ83" s="2"/>
      <c r="AR83" s="2"/>
      <c r="AS83" s="2"/>
      <c r="AT83" s="2"/>
    </row>
    <row r="84" spans="2:46" s="1" customFormat="1" ht="12" customHeight="1">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85"/>
      <c r="AP84" s="2"/>
      <c r="AQ84" s="2"/>
      <c r="AR84" s="2"/>
      <c r="AS84" s="2"/>
      <c r="AT84" s="2"/>
    </row>
    <row r="85" spans="2:46" s="1" customFormat="1" ht="12" customHeight="1">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85"/>
      <c r="AP85" s="2"/>
      <c r="AQ85" s="2"/>
      <c r="AR85" s="2"/>
      <c r="AS85" s="2"/>
      <c r="AT85" s="2"/>
    </row>
    <row r="86" spans="2:46" s="1" customFormat="1" ht="12" customHeight="1">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85"/>
      <c r="AP86" s="2"/>
      <c r="AQ86" s="2"/>
      <c r="AR86" s="2"/>
      <c r="AS86" s="2"/>
      <c r="AT86" s="2"/>
    </row>
    <row r="87" spans="2:46" s="1" customFormat="1" ht="12" customHeight="1">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85"/>
      <c r="AP87" s="2"/>
      <c r="AQ87" s="2"/>
      <c r="AR87" s="2"/>
      <c r="AS87" s="2"/>
      <c r="AT87" s="2"/>
    </row>
  </sheetData>
  <sheetProtection algorithmName="SHA-512" hashValue="kqATB+wj1A8ZgylwktAS+48G3AZ2u/OtorO6YLv4L+XIH15HPJQIN77xBJe6qgy2hf1iZWn2U23uLYOzuz1NZA==" saltValue="F7OsqsE8JavZ47wcC6cV6g==" spinCount="100000" sheet="1" formatCells="0" selectLockedCells="1"/>
  <mergeCells count="170">
    <mergeCell ref="A2:AI2"/>
    <mergeCell ref="A3:AI3"/>
    <mergeCell ref="B5:F5"/>
    <mergeCell ref="B13:G13"/>
    <mergeCell ref="B7:D7"/>
    <mergeCell ref="B8:D8"/>
    <mergeCell ref="K7:O7"/>
    <mergeCell ref="P7:U7"/>
    <mergeCell ref="K8:O8"/>
    <mergeCell ref="W7:Z7"/>
    <mergeCell ref="W8:Z8"/>
    <mergeCell ref="AA7:AI7"/>
    <mergeCell ref="L32:AA32"/>
    <mergeCell ref="B33:K33"/>
    <mergeCell ref="L33:AA33"/>
    <mergeCell ref="AB31:AE31"/>
    <mergeCell ref="W5:Z5"/>
    <mergeCell ref="B14:F14"/>
    <mergeCell ref="P14:T14"/>
    <mergeCell ref="B27:E27"/>
    <mergeCell ref="H27:Q27"/>
    <mergeCell ref="O19:T19"/>
    <mergeCell ref="U19:AI19"/>
    <mergeCell ref="O20:T20"/>
    <mergeCell ref="AF29:AI29"/>
    <mergeCell ref="AF30:AI30"/>
    <mergeCell ref="P13:X13"/>
    <mergeCell ref="Y13:AH13"/>
    <mergeCell ref="B19:D19"/>
    <mergeCell ref="B20:D20"/>
    <mergeCell ref="B21:D21"/>
    <mergeCell ref="B22:D22"/>
    <mergeCell ref="G5:I5"/>
    <mergeCell ref="K5:L5"/>
    <mergeCell ref="M5:V5"/>
    <mergeCell ref="AA5:AI5"/>
    <mergeCell ref="L37:AA37"/>
    <mergeCell ref="B41:K41"/>
    <mergeCell ref="L41:AA41"/>
    <mergeCell ref="AB41:AE41"/>
    <mergeCell ref="K21:N21"/>
    <mergeCell ref="AB43:AE43"/>
    <mergeCell ref="AK34:AT34"/>
    <mergeCell ref="AK36:AT36"/>
    <mergeCell ref="AK35:AT35"/>
    <mergeCell ref="AF34:AI34"/>
    <mergeCell ref="AF35:AI35"/>
    <mergeCell ref="AF36:AI36"/>
    <mergeCell ref="AF37:AI37"/>
    <mergeCell ref="AB34:AE34"/>
    <mergeCell ref="AB35:AE35"/>
    <mergeCell ref="AB36:AE36"/>
    <mergeCell ref="AB37:AE37"/>
    <mergeCell ref="AK31:AT31"/>
    <mergeCell ref="AK32:AT32"/>
    <mergeCell ref="AK33:AT33"/>
    <mergeCell ref="AF32:AI32"/>
    <mergeCell ref="AF33:AI33"/>
    <mergeCell ref="AB32:AE32"/>
    <mergeCell ref="AB33:AE33"/>
    <mergeCell ref="AF43:AI43"/>
    <mergeCell ref="K24:N24"/>
    <mergeCell ref="B50:K50"/>
    <mergeCell ref="L50:AA50"/>
    <mergeCell ref="AB50:AE50"/>
    <mergeCell ref="AF50:AI50"/>
    <mergeCell ref="AF41:AI41"/>
    <mergeCell ref="O24:T24"/>
    <mergeCell ref="U24:AI24"/>
    <mergeCell ref="B45:K45"/>
    <mergeCell ref="L45:AA45"/>
    <mergeCell ref="AB45:AE45"/>
    <mergeCell ref="AF45:AI45"/>
    <mergeCell ref="B49:K49"/>
    <mergeCell ref="L49:AA49"/>
    <mergeCell ref="AB49:AE49"/>
    <mergeCell ref="AF49:AI49"/>
    <mergeCell ref="L30:AA30"/>
    <mergeCell ref="L31:AA31"/>
    <mergeCell ref="B30:K30"/>
    <mergeCell ref="B31:K31"/>
    <mergeCell ref="B36:K36"/>
    <mergeCell ref="L36:AA36"/>
    <mergeCell ref="B37:K37"/>
    <mergeCell ref="L34:AA34"/>
    <mergeCell ref="B35:K35"/>
    <mergeCell ref="L35:AA35"/>
    <mergeCell ref="K18:N18"/>
    <mergeCell ref="K19:N19"/>
    <mergeCell ref="AF31:AI31"/>
    <mergeCell ref="AB29:AE29"/>
    <mergeCell ref="AB30:AE30"/>
    <mergeCell ref="B34:K34"/>
    <mergeCell ref="O18:T18"/>
    <mergeCell ref="U18:AI18"/>
    <mergeCell ref="L29:AA29"/>
    <mergeCell ref="B29:K29"/>
    <mergeCell ref="K22:N22"/>
    <mergeCell ref="O22:T22"/>
    <mergeCell ref="U22:AI22"/>
    <mergeCell ref="U20:AI20"/>
    <mergeCell ref="O21:T21"/>
    <mergeCell ref="U21:AI21"/>
    <mergeCell ref="B32:K32"/>
    <mergeCell ref="B23:D23"/>
    <mergeCell ref="B24:D24"/>
    <mergeCell ref="K20:N20"/>
    <mergeCell ref="B18:D18"/>
    <mergeCell ref="AB53:AE53"/>
    <mergeCell ref="AF53:AI53"/>
    <mergeCell ref="AB51:AE51"/>
    <mergeCell ref="AF51:AI51"/>
    <mergeCell ref="Z55:AA55"/>
    <mergeCell ref="B57:I57"/>
    <mergeCell ref="J57:Q57"/>
    <mergeCell ref="R57:AA57"/>
    <mergeCell ref="B52:K52"/>
    <mergeCell ref="L52:AA52"/>
    <mergeCell ref="B51:K51"/>
    <mergeCell ref="AB57:AI57"/>
    <mergeCell ref="B58:I58"/>
    <mergeCell ref="J58:Q58"/>
    <mergeCell ref="R58:AA58"/>
    <mergeCell ref="O23:T23"/>
    <mergeCell ref="U23:AI23"/>
    <mergeCell ref="B42:K42"/>
    <mergeCell ref="L42:AA42"/>
    <mergeCell ref="AB42:AE42"/>
    <mergeCell ref="AF42:AI42"/>
    <mergeCell ref="B44:K44"/>
    <mergeCell ref="L44:AA44"/>
    <mergeCell ref="AB44:AE44"/>
    <mergeCell ref="AF44:AI44"/>
    <mergeCell ref="K23:N23"/>
    <mergeCell ref="B43:K43"/>
    <mergeCell ref="L43:AA43"/>
    <mergeCell ref="AB58:AI58"/>
    <mergeCell ref="L51:AA51"/>
    <mergeCell ref="AB52:AE52"/>
    <mergeCell ref="AF52:AI52"/>
    <mergeCell ref="B53:K53"/>
    <mergeCell ref="E23:J23"/>
    <mergeCell ref="E24:J24"/>
    <mergeCell ref="L53:AA53"/>
    <mergeCell ref="R64:AI64"/>
    <mergeCell ref="B61:I61"/>
    <mergeCell ref="J61:Q61"/>
    <mergeCell ref="R61:AA61"/>
    <mergeCell ref="AB61:AI61"/>
    <mergeCell ref="B59:I59"/>
    <mergeCell ref="J59:Q59"/>
    <mergeCell ref="R59:AA59"/>
    <mergeCell ref="AB59:AI59"/>
    <mergeCell ref="AB62:AI62"/>
    <mergeCell ref="B60:I60"/>
    <mergeCell ref="J60:Q60"/>
    <mergeCell ref="R60:AA60"/>
    <mergeCell ref="AB60:AI60"/>
    <mergeCell ref="B62:I62"/>
    <mergeCell ref="J62:Q62"/>
    <mergeCell ref="R62:AA62"/>
    <mergeCell ref="E18:J18"/>
    <mergeCell ref="E19:J19"/>
    <mergeCell ref="E20:J20"/>
    <mergeCell ref="E21:J21"/>
    <mergeCell ref="E22:J22"/>
    <mergeCell ref="B10:K10"/>
    <mergeCell ref="L10:AI10"/>
    <mergeCell ref="B11:H11"/>
    <mergeCell ref="I11:AI11"/>
  </mergeCells>
  <phoneticPr fontId="11"/>
  <printOptions horizontalCentered="1"/>
  <pageMargins left="0.39370078740157483" right="0.39370078740157483" top="0.39370078740157483" bottom="0.39370078740157483" header="0" footer="0"/>
  <pageSetup paperSize="9" scale="92"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AE2C9-9474-49C0-98EB-2F9962AD88C2}">
  <sheetPr codeName="Sheet9">
    <pageSetUpPr fitToPage="1"/>
  </sheetPr>
  <dimension ref="A1:BQ91"/>
  <sheetViews>
    <sheetView view="pageBreakPreview" topLeftCell="A55" zoomScaleNormal="120" zoomScaleSheetLayoutView="100" workbookViewId="0">
      <selection activeCell="O86" sqref="O86"/>
    </sheetView>
  </sheetViews>
  <sheetFormatPr defaultColWidth="2.625" defaultRowHeight="12" customHeight="1"/>
  <cols>
    <col min="1" max="16384" width="2.625" style="90"/>
  </cols>
  <sheetData>
    <row r="1" spans="1:34" ht="15" customHeight="1">
      <c r="A1" s="91" t="s">
        <v>426</v>
      </c>
      <c r="Z1" s="90" t="s">
        <v>427</v>
      </c>
    </row>
    <row r="2" spans="1:34" ht="15" customHeight="1">
      <c r="A2" s="92" t="s">
        <v>428</v>
      </c>
      <c r="Z2" s="92" t="s">
        <v>429</v>
      </c>
    </row>
    <row r="3" spans="1:34" ht="2.25" customHeight="1">
      <c r="A3" s="93"/>
      <c r="B3" s="94"/>
      <c r="C3" s="94"/>
      <c r="D3" s="94"/>
      <c r="E3" s="94"/>
      <c r="F3" s="94"/>
      <c r="G3" s="94"/>
      <c r="H3" s="94"/>
      <c r="I3" s="94"/>
      <c r="J3" s="94"/>
      <c r="K3" s="94"/>
      <c r="L3" s="94"/>
      <c r="M3" s="94"/>
      <c r="N3" s="94"/>
      <c r="O3" s="94"/>
      <c r="P3" s="94"/>
      <c r="Q3" s="94"/>
      <c r="R3" s="94"/>
      <c r="S3" s="94"/>
      <c r="T3" s="94"/>
      <c r="U3" s="94"/>
      <c r="V3" s="94"/>
      <c r="W3" s="94"/>
      <c r="X3" s="94"/>
      <c r="Y3" s="94"/>
      <c r="Z3" s="119"/>
      <c r="AA3" s="94"/>
      <c r="AB3" s="94"/>
      <c r="AC3" s="94"/>
      <c r="AD3" s="94"/>
      <c r="AE3" s="94"/>
      <c r="AF3" s="94"/>
      <c r="AG3" s="94"/>
      <c r="AH3" s="95"/>
    </row>
    <row r="4" spans="1:34" ht="14.25" customHeight="1">
      <c r="A4" s="97" t="s">
        <v>430</v>
      </c>
      <c r="B4" s="102"/>
      <c r="C4" s="102"/>
      <c r="D4" s="102"/>
      <c r="E4" s="92" t="s">
        <v>431</v>
      </c>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3"/>
    </row>
    <row r="5" spans="1:34" ht="13.5" customHeight="1">
      <c r="A5" s="97"/>
      <c r="B5" s="102" t="s">
        <v>432</v>
      </c>
      <c r="C5" s="102"/>
      <c r="D5" s="102"/>
      <c r="E5" s="102"/>
      <c r="F5" s="102"/>
      <c r="G5" s="1611" t="str">
        <f>IF('申請人用（認定）１'!V1="","",'申請人用（認定）１'!V1)</f>
        <v>東京日英学院</v>
      </c>
      <c r="H5" s="1611"/>
      <c r="I5" s="1611"/>
      <c r="J5" s="1611"/>
      <c r="K5" s="1611"/>
      <c r="L5" s="1611"/>
      <c r="M5" s="1611"/>
      <c r="N5" s="1611"/>
      <c r="O5" s="1611"/>
      <c r="P5" s="1611"/>
      <c r="Q5" s="1611"/>
      <c r="R5" s="1611"/>
      <c r="S5" s="1611"/>
      <c r="T5" s="1611"/>
      <c r="U5" s="1611"/>
      <c r="V5" s="1611"/>
      <c r="W5" s="1611"/>
      <c r="X5" s="1611"/>
      <c r="Y5" s="1611"/>
      <c r="Z5" s="1611"/>
      <c r="AA5" s="1611"/>
      <c r="AB5" s="1611"/>
      <c r="AC5" s="1611"/>
      <c r="AD5" s="1611"/>
      <c r="AE5" s="1611"/>
      <c r="AF5" s="1611"/>
      <c r="AG5" s="1611"/>
      <c r="AH5" s="103"/>
    </row>
    <row r="6" spans="1:34" ht="12.75" customHeight="1">
      <c r="A6" s="97"/>
      <c r="B6" s="102"/>
      <c r="C6" s="92" t="s">
        <v>433</v>
      </c>
      <c r="D6" s="102"/>
      <c r="E6" s="102"/>
      <c r="F6" s="102"/>
      <c r="G6" s="1531"/>
      <c r="H6" s="1531"/>
      <c r="I6" s="1531"/>
      <c r="J6" s="1531"/>
      <c r="K6" s="1531"/>
      <c r="L6" s="1531"/>
      <c r="M6" s="1531"/>
      <c r="N6" s="1531"/>
      <c r="O6" s="1531"/>
      <c r="P6" s="1531"/>
      <c r="Q6" s="1531"/>
      <c r="R6" s="1531"/>
      <c r="S6" s="1531"/>
      <c r="T6" s="1531"/>
      <c r="U6" s="1531"/>
      <c r="V6" s="1531"/>
      <c r="W6" s="1531"/>
      <c r="X6" s="1531"/>
      <c r="Y6" s="1531"/>
      <c r="Z6" s="1531"/>
      <c r="AA6" s="1531"/>
      <c r="AB6" s="1531"/>
      <c r="AC6" s="1531"/>
      <c r="AD6" s="1531"/>
      <c r="AE6" s="1531"/>
      <c r="AF6" s="1531"/>
      <c r="AG6" s="1531"/>
      <c r="AH6" s="103"/>
    </row>
    <row r="7" spans="1:34" ht="2.25" customHeight="1">
      <c r="A7" s="97"/>
      <c r="B7" s="102"/>
      <c r="C7" s="9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3"/>
    </row>
    <row r="8" spans="1:34" ht="13.5" customHeight="1">
      <c r="A8" s="97"/>
      <c r="B8" s="102" t="s">
        <v>434</v>
      </c>
      <c r="C8" s="102"/>
      <c r="D8" s="102"/>
      <c r="E8" s="102"/>
      <c r="F8" s="1611" t="str">
        <f>IF('申請人用（認定）１'!I29="","",'申請人用（認定）１'!I29)</f>
        <v>〒135-0042 東京都江東区木場5-11-13-2F</v>
      </c>
      <c r="G8" s="1611"/>
      <c r="H8" s="1611"/>
      <c r="I8" s="1611"/>
      <c r="J8" s="1611"/>
      <c r="K8" s="1611"/>
      <c r="L8" s="1611"/>
      <c r="M8" s="1611"/>
      <c r="N8" s="1611"/>
      <c r="O8" s="1611"/>
      <c r="P8" s="1611"/>
      <c r="Q8" s="1611"/>
      <c r="R8" s="1611"/>
      <c r="S8" s="1611"/>
      <c r="T8" s="102" t="s">
        <v>435</v>
      </c>
      <c r="U8" s="102"/>
      <c r="V8" s="102"/>
      <c r="W8" s="102"/>
      <c r="X8" s="102"/>
      <c r="Y8" s="1611" t="str">
        <f>IF('申請人用（認定）１'!I32="","",'申請人用（認定）１'!I32)</f>
        <v>03-5602-9771</v>
      </c>
      <c r="Z8" s="1611"/>
      <c r="AA8" s="1611"/>
      <c r="AB8" s="1611"/>
      <c r="AC8" s="1611"/>
      <c r="AD8" s="1611"/>
      <c r="AE8" s="1611"/>
      <c r="AF8" s="1611"/>
      <c r="AG8" s="1611"/>
      <c r="AH8" s="103"/>
    </row>
    <row r="9" spans="1:34" ht="12.75" customHeight="1">
      <c r="A9" s="99"/>
      <c r="C9" s="92" t="s">
        <v>436</v>
      </c>
      <c r="D9" s="92"/>
      <c r="E9" s="92"/>
      <c r="F9" s="1531"/>
      <c r="G9" s="1531"/>
      <c r="H9" s="1531"/>
      <c r="I9" s="1531"/>
      <c r="J9" s="1531"/>
      <c r="K9" s="1531"/>
      <c r="L9" s="1531"/>
      <c r="M9" s="1531"/>
      <c r="N9" s="1531"/>
      <c r="O9" s="1531"/>
      <c r="P9" s="1531"/>
      <c r="Q9" s="1531"/>
      <c r="R9" s="1531"/>
      <c r="S9" s="1531"/>
      <c r="T9" s="92"/>
      <c r="U9" s="92" t="s">
        <v>297</v>
      </c>
      <c r="V9" s="92"/>
      <c r="Y9" s="1531"/>
      <c r="Z9" s="1531"/>
      <c r="AA9" s="1531"/>
      <c r="AB9" s="1531"/>
      <c r="AC9" s="1531"/>
      <c r="AD9" s="1531"/>
      <c r="AE9" s="1531"/>
      <c r="AF9" s="1531"/>
      <c r="AG9" s="1531"/>
      <c r="AH9" s="98"/>
    </row>
    <row r="10" spans="1:34" ht="2.25" customHeight="1">
      <c r="A10" s="99"/>
      <c r="C10" s="92"/>
      <c r="D10" s="92"/>
      <c r="E10" s="92"/>
      <c r="F10" s="92"/>
      <c r="G10" s="92"/>
      <c r="H10" s="92"/>
      <c r="I10" s="92"/>
      <c r="J10" s="92"/>
      <c r="K10" s="92"/>
      <c r="L10" s="92"/>
      <c r="M10" s="92"/>
      <c r="N10" s="92"/>
      <c r="O10" s="92"/>
      <c r="P10" s="92"/>
      <c r="Q10" s="92"/>
      <c r="R10" s="92"/>
      <c r="S10" s="92"/>
      <c r="T10" s="92"/>
      <c r="U10" s="92"/>
      <c r="V10" s="92"/>
      <c r="AH10" s="98"/>
    </row>
    <row r="11" spans="1:34" s="102" customFormat="1" ht="13.5" customHeight="1">
      <c r="A11" s="120" t="s">
        <v>437</v>
      </c>
      <c r="V11" s="1611" t="e">
        <f>IF(Application!#REF!="","",Application!#REF!)</f>
        <v>#REF!</v>
      </c>
      <c r="W11" s="1611"/>
      <c r="X11" s="1611"/>
      <c r="Y11" s="1611"/>
      <c r="Z11" s="121" t="s">
        <v>261</v>
      </c>
      <c r="AH11" s="103"/>
    </row>
    <row r="12" spans="1:34" s="102" customFormat="1" ht="12.75" customHeight="1">
      <c r="A12" s="97"/>
      <c r="B12" s="92" t="s">
        <v>438</v>
      </c>
      <c r="V12" s="1531"/>
      <c r="W12" s="1531"/>
      <c r="X12" s="1531"/>
      <c r="Y12" s="1531"/>
      <c r="Z12" s="113" t="s">
        <v>439</v>
      </c>
      <c r="AH12" s="103"/>
    </row>
    <row r="13" spans="1:34" s="102" customFormat="1" ht="2.25" customHeight="1">
      <c r="A13" s="97"/>
      <c r="C13" s="92"/>
      <c r="AH13" s="103"/>
    </row>
    <row r="14" spans="1:34" s="102" customFormat="1" ht="13.5" customHeight="1">
      <c r="A14" s="97" t="s">
        <v>440</v>
      </c>
      <c r="M14" s="92" t="s">
        <v>441</v>
      </c>
      <c r="AH14" s="103"/>
    </row>
    <row r="15" spans="1:34" s="102" customFormat="1" ht="13.5" customHeight="1">
      <c r="A15" s="97"/>
      <c r="B15" s="102" t="s">
        <v>442</v>
      </c>
      <c r="H15" s="122" t="e">
        <f>IF(Application!#REF!="卒業","■","□")</f>
        <v>#REF!</v>
      </c>
      <c r="I15" s="102" t="s">
        <v>443</v>
      </c>
      <c r="J15" s="91"/>
      <c r="M15" s="122" t="e">
        <f>IF(Application!#REF!="在学中","■","□")</f>
        <v>#REF!</v>
      </c>
      <c r="N15" s="102" t="s">
        <v>444</v>
      </c>
      <c r="R15" s="122" t="e">
        <f>IF(Application!#REF!="休学中","■","□")</f>
        <v>#REF!</v>
      </c>
      <c r="S15" s="102" t="s">
        <v>445</v>
      </c>
      <c r="X15" s="122" t="e">
        <f>IF(Application!#REF!="中退","■","□")</f>
        <v>#REF!</v>
      </c>
      <c r="Y15" s="102" t="s">
        <v>446</v>
      </c>
      <c r="AH15" s="103"/>
    </row>
    <row r="16" spans="1:34" s="102" customFormat="1" ht="12.75" customHeight="1">
      <c r="A16" s="97"/>
      <c r="C16" s="92" t="s">
        <v>447</v>
      </c>
      <c r="D16" s="92"/>
      <c r="E16" s="92"/>
      <c r="F16" s="92"/>
      <c r="G16" s="92"/>
      <c r="H16" s="92"/>
      <c r="I16" s="92" t="s">
        <v>448</v>
      </c>
      <c r="J16" s="92"/>
      <c r="K16" s="92"/>
      <c r="M16" s="92"/>
      <c r="N16" s="92" t="s">
        <v>449</v>
      </c>
      <c r="O16" s="92"/>
      <c r="P16" s="92"/>
      <c r="R16" s="92"/>
      <c r="S16" s="92" t="s">
        <v>450</v>
      </c>
      <c r="T16" s="92"/>
      <c r="U16" s="92"/>
      <c r="X16" s="92"/>
      <c r="Y16" s="92" t="s">
        <v>451</v>
      </c>
      <c r="AH16" s="103"/>
    </row>
    <row r="17" spans="1:34" s="102" customFormat="1" ht="13.5" customHeight="1">
      <c r="A17" s="97"/>
      <c r="C17" s="122" t="e">
        <f>IF(Application!#REF!="博士","■","□")</f>
        <v>#REF!</v>
      </c>
      <c r="D17" s="102" t="s">
        <v>452</v>
      </c>
      <c r="J17" s="122" t="e">
        <f>IF(Application!#REF!="修士","■","□")</f>
        <v>#REF!</v>
      </c>
      <c r="K17" s="102" t="s">
        <v>453</v>
      </c>
      <c r="Q17" s="122" t="e">
        <f>IF(Application!#REF!="大学","■","□")</f>
        <v>#REF!</v>
      </c>
      <c r="R17" s="102" t="s">
        <v>454</v>
      </c>
      <c r="V17" s="122" t="e">
        <f>IF(Application!#REF!="短期大学","■","□")</f>
        <v>#REF!</v>
      </c>
      <c r="W17" s="102" t="s">
        <v>455</v>
      </c>
      <c r="AB17" s="122" t="e">
        <f>IF(Application!#REF!="専門学校","■","□")</f>
        <v>#REF!</v>
      </c>
      <c r="AC17" s="102" t="s">
        <v>456</v>
      </c>
      <c r="AH17" s="103"/>
    </row>
    <row r="18" spans="1:34" s="102" customFormat="1" ht="12.75" customHeight="1">
      <c r="A18" s="97"/>
      <c r="D18" s="92" t="s">
        <v>457</v>
      </c>
      <c r="E18" s="92"/>
      <c r="F18" s="92"/>
      <c r="G18" s="92"/>
      <c r="H18" s="92"/>
      <c r="I18" s="92"/>
      <c r="J18" s="92"/>
      <c r="K18" s="92" t="s">
        <v>458</v>
      </c>
      <c r="L18" s="92"/>
      <c r="M18" s="92"/>
      <c r="N18" s="92"/>
      <c r="O18" s="92"/>
      <c r="P18" s="92"/>
      <c r="Q18" s="92"/>
      <c r="R18" s="92" t="s">
        <v>459</v>
      </c>
      <c r="S18" s="92"/>
      <c r="T18" s="92"/>
      <c r="U18" s="92"/>
      <c r="V18" s="92"/>
      <c r="W18" s="92" t="s">
        <v>460</v>
      </c>
      <c r="X18" s="92"/>
      <c r="Y18" s="92"/>
      <c r="Z18" s="92"/>
      <c r="AA18" s="92"/>
      <c r="AB18" s="92"/>
      <c r="AC18" s="92" t="s">
        <v>461</v>
      </c>
      <c r="AH18" s="103"/>
    </row>
    <row r="19" spans="1:34" s="105" customFormat="1" ht="13.5" customHeight="1">
      <c r="A19" s="114"/>
      <c r="C19" s="122" t="e">
        <f>IF(OR(Application!#REF!="高等学校",Application!#REF!="中専"),"■","□")</f>
        <v>#REF!</v>
      </c>
      <c r="D19" s="105" t="s">
        <v>462</v>
      </c>
      <c r="J19" s="122" t="s">
        <v>644</v>
      </c>
      <c r="K19" s="105" t="s">
        <v>463</v>
      </c>
      <c r="P19" s="122" t="s">
        <v>65</v>
      </c>
      <c r="Q19" s="105" t="s">
        <v>464</v>
      </c>
      <c r="U19" s="123"/>
      <c r="V19" s="122" t="str">
        <f>IF(Z19="","□","■")</f>
        <v>□</v>
      </c>
      <c r="W19" s="105" t="s">
        <v>465</v>
      </c>
      <c r="X19" s="123"/>
      <c r="Y19" s="123"/>
      <c r="Z19" s="1757"/>
      <c r="AA19" s="1757"/>
      <c r="AB19" s="1757"/>
      <c r="AC19" s="1757"/>
      <c r="AD19" s="1757"/>
      <c r="AE19" s="1757"/>
      <c r="AF19" s="1757"/>
      <c r="AG19" s="105" t="s">
        <v>398</v>
      </c>
      <c r="AH19" s="124"/>
    </row>
    <row r="20" spans="1:34" s="102" customFormat="1" ht="12.75" customHeight="1">
      <c r="A20" s="97"/>
      <c r="B20" s="109"/>
      <c r="D20" s="92" t="s">
        <v>466</v>
      </c>
      <c r="E20" s="92"/>
      <c r="F20" s="92"/>
      <c r="G20" s="92"/>
      <c r="H20" s="92"/>
      <c r="I20" s="92"/>
      <c r="J20" s="92"/>
      <c r="K20" s="92" t="s">
        <v>467</v>
      </c>
      <c r="L20" s="92"/>
      <c r="M20" s="92"/>
      <c r="N20" s="92"/>
      <c r="O20" s="92"/>
      <c r="P20" s="92"/>
      <c r="Q20" s="92" t="s">
        <v>468</v>
      </c>
      <c r="S20" s="109"/>
      <c r="U20" s="123"/>
      <c r="V20" s="123"/>
      <c r="W20" s="92" t="s">
        <v>372</v>
      </c>
      <c r="X20" s="123"/>
      <c r="Y20" s="123"/>
      <c r="Z20" s="1757"/>
      <c r="AA20" s="1757"/>
      <c r="AB20" s="1757"/>
      <c r="AC20" s="1757"/>
      <c r="AD20" s="1757"/>
      <c r="AE20" s="1757"/>
      <c r="AF20" s="1757"/>
      <c r="AH20" s="103"/>
    </row>
    <row r="21" spans="1:34" s="100" customFormat="1" ht="13.5" customHeight="1">
      <c r="A21" s="97"/>
      <c r="B21" s="102" t="s">
        <v>469</v>
      </c>
      <c r="C21" s="102"/>
      <c r="D21" s="102"/>
      <c r="E21" s="102"/>
      <c r="F21" s="102"/>
      <c r="G21" s="102"/>
      <c r="H21" s="1753" t="e">
        <f>IF(Application!#REF!="","",Application!#REF!)</f>
        <v>#REF!</v>
      </c>
      <c r="I21" s="1753"/>
      <c r="J21" s="1753"/>
      <c r="K21" s="1753"/>
      <c r="L21" s="1753"/>
      <c r="M21" s="1753"/>
      <c r="N21" s="1753"/>
      <c r="O21" s="1755" t="s">
        <v>470</v>
      </c>
      <c r="P21" s="1755"/>
      <c r="Q21" s="1755"/>
      <c r="R21" s="1755"/>
      <c r="S21" s="1755"/>
      <c r="T21" s="1755"/>
      <c r="U21" s="1755"/>
      <c r="V21" s="1755"/>
      <c r="W21" s="1755"/>
      <c r="X21" s="1611" t="e">
        <f>IF(H21="","",IF(H21=Application!#REF!,Application!#REF!,IF(H21=Application!#REF!,Application!#REF!,IF(H21=Application!#REF!,Application!#REF!,""))))</f>
        <v>#REF!</v>
      </c>
      <c r="Y21" s="1611"/>
      <c r="Z21" s="1611"/>
      <c r="AA21" s="1611"/>
      <c r="AB21" s="1611"/>
      <c r="AC21" s="109" t="s">
        <v>261</v>
      </c>
      <c r="AD21" s="1611" t="e">
        <f>IF(H21="","",IF(H21=Application!#REF!,Application!#REF!,IF(H21=Application!#REF!,Application!#REF!,IF(H21=Application!#REF!,Application!#REF!,""))))</f>
        <v>#REF!</v>
      </c>
      <c r="AE21" s="1611"/>
      <c r="AF21" s="1756" t="s">
        <v>471</v>
      </c>
      <c r="AG21" s="1756"/>
      <c r="AH21" s="125"/>
    </row>
    <row r="22" spans="1:34" s="102" customFormat="1" ht="12.75" customHeight="1">
      <c r="A22" s="97"/>
      <c r="C22" s="92" t="s">
        <v>472</v>
      </c>
      <c r="D22" s="92"/>
      <c r="E22" s="92"/>
      <c r="F22" s="92"/>
      <c r="G22" s="92"/>
      <c r="H22" s="1754"/>
      <c r="I22" s="1754"/>
      <c r="J22" s="1754"/>
      <c r="K22" s="1754"/>
      <c r="L22" s="1754"/>
      <c r="M22" s="1754"/>
      <c r="N22" s="1754"/>
      <c r="P22" s="1749" t="s">
        <v>473</v>
      </c>
      <c r="Q22" s="1749"/>
      <c r="R22" s="1749"/>
      <c r="S22" s="1749"/>
      <c r="T22" s="1749"/>
      <c r="U22" s="1749"/>
      <c r="V22" s="1749"/>
      <c r="W22" s="1749"/>
      <c r="X22" s="1531"/>
      <c r="Y22" s="1531"/>
      <c r="Z22" s="1531"/>
      <c r="AA22" s="1531"/>
      <c r="AB22" s="1531"/>
      <c r="AC22" s="126" t="s">
        <v>266</v>
      </c>
      <c r="AD22" s="1531"/>
      <c r="AE22" s="1531"/>
      <c r="AF22" s="1750" t="s">
        <v>267</v>
      </c>
      <c r="AG22" s="1750"/>
      <c r="AH22" s="103"/>
    </row>
    <row r="23" spans="1:34" s="102" customFormat="1" ht="2.25" customHeight="1">
      <c r="A23" s="97"/>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103"/>
    </row>
    <row r="24" spans="1:34" s="102" customFormat="1" ht="13.5" customHeight="1">
      <c r="A24" s="97" t="s">
        <v>474</v>
      </c>
      <c r="AH24" s="103"/>
    </row>
    <row r="25" spans="1:34" s="102" customFormat="1" ht="12.75" customHeight="1">
      <c r="A25" s="97"/>
      <c r="B25" s="1751" t="s">
        <v>475</v>
      </c>
      <c r="C25" s="1751"/>
      <c r="D25" s="1751"/>
      <c r="E25" s="1751"/>
      <c r="F25" s="1751"/>
      <c r="G25" s="1751"/>
      <c r="H25" s="1751"/>
      <c r="I25" s="1751"/>
      <c r="J25" s="1751"/>
      <c r="K25" s="1751"/>
      <c r="L25" s="1751"/>
      <c r="M25" s="1751"/>
      <c r="N25" s="1751"/>
      <c r="O25" s="1751"/>
      <c r="P25" s="1751"/>
      <c r="Q25" s="1751"/>
      <c r="R25" s="1751"/>
      <c r="S25" s="1751"/>
      <c r="T25" s="1751"/>
      <c r="U25" s="1751"/>
      <c r="V25" s="1751"/>
      <c r="W25" s="1751"/>
      <c r="X25" s="1751"/>
      <c r="Y25" s="1751"/>
      <c r="Z25" s="1751"/>
      <c r="AA25" s="1751"/>
      <c r="AB25" s="1751"/>
      <c r="AC25" s="1751"/>
      <c r="AD25" s="1751"/>
      <c r="AE25" s="1751"/>
      <c r="AF25" s="1751"/>
      <c r="AG25" s="1751"/>
      <c r="AH25" s="103"/>
    </row>
    <row r="26" spans="1:34" s="102" customFormat="1" ht="12.75" customHeight="1">
      <c r="A26" s="97"/>
      <c r="B26" s="1751"/>
      <c r="C26" s="1751"/>
      <c r="D26" s="1751"/>
      <c r="E26" s="1751"/>
      <c r="F26" s="1751"/>
      <c r="G26" s="1751"/>
      <c r="H26" s="1751"/>
      <c r="I26" s="1751"/>
      <c r="J26" s="1751"/>
      <c r="K26" s="1751"/>
      <c r="L26" s="1751"/>
      <c r="M26" s="1751"/>
      <c r="N26" s="1751"/>
      <c r="O26" s="1751"/>
      <c r="P26" s="1751"/>
      <c r="Q26" s="1751"/>
      <c r="R26" s="1751"/>
      <c r="S26" s="1751"/>
      <c r="T26" s="1751"/>
      <c r="U26" s="1751"/>
      <c r="V26" s="1751"/>
      <c r="W26" s="1751"/>
      <c r="X26" s="1751"/>
      <c r="Y26" s="1751"/>
      <c r="Z26" s="1751"/>
      <c r="AA26" s="1751"/>
      <c r="AB26" s="1751"/>
      <c r="AC26" s="1751"/>
      <c r="AD26" s="1751"/>
      <c r="AE26" s="1751"/>
      <c r="AF26" s="1751"/>
      <c r="AG26" s="1751"/>
      <c r="AH26" s="103"/>
    </row>
    <row r="27" spans="1:34" s="102" customFormat="1" ht="13.5" customHeight="1">
      <c r="A27" s="97"/>
      <c r="B27" s="122" t="e">
        <f>IF(E29="","□","■")</f>
        <v>#REF!</v>
      </c>
      <c r="C27" s="102" t="s">
        <v>476</v>
      </c>
      <c r="D27" s="116"/>
      <c r="E27" s="116"/>
      <c r="F27" s="116"/>
      <c r="I27" s="92" t="s">
        <v>477</v>
      </c>
      <c r="J27" s="127"/>
      <c r="K27" s="127"/>
      <c r="M27" s="127"/>
      <c r="O27" s="127"/>
      <c r="P27" s="116"/>
      <c r="Q27" s="116"/>
      <c r="R27" s="116"/>
      <c r="S27" s="116"/>
      <c r="T27" s="116"/>
      <c r="U27" s="116"/>
      <c r="V27" s="116"/>
      <c r="W27" s="116"/>
      <c r="X27" s="116"/>
      <c r="Y27" s="116"/>
      <c r="Z27" s="116"/>
      <c r="AA27" s="116"/>
      <c r="AB27" s="116"/>
      <c r="AC27" s="116"/>
      <c r="AD27" s="127"/>
      <c r="AF27" s="1752"/>
      <c r="AG27" s="1752"/>
      <c r="AH27" s="103"/>
    </row>
    <row r="28" spans="1:34" s="102" customFormat="1" ht="12.75" customHeight="1">
      <c r="A28" s="97"/>
      <c r="B28" s="102" t="s">
        <v>478</v>
      </c>
      <c r="C28" s="92"/>
      <c r="D28" s="92"/>
      <c r="E28" s="92"/>
      <c r="F28" s="92" t="s">
        <v>479</v>
      </c>
      <c r="H28" s="92"/>
      <c r="I28" s="92"/>
      <c r="J28" s="92"/>
      <c r="K28" s="92"/>
      <c r="L28" s="92"/>
      <c r="M28" s="92"/>
      <c r="N28" s="92"/>
      <c r="O28" s="92"/>
      <c r="P28" s="92"/>
      <c r="Q28" s="92"/>
      <c r="R28" s="92"/>
      <c r="T28" s="102" t="s">
        <v>480</v>
      </c>
      <c r="V28" s="92"/>
      <c r="W28" s="92"/>
      <c r="X28" s="92"/>
      <c r="Z28" s="92" t="s">
        <v>481</v>
      </c>
      <c r="AA28" s="92"/>
      <c r="AB28" s="92"/>
      <c r="AC28" s="92"/>
      <c r="AD28" s="92"/>
      <c r="AE28" s="92"/>
      <c r="AF28" s="92"/>
      <c r="AH28" s="103"/>
    </row>
    <row r="29" spans="1:34" s="102" customFormat="1" ht="13.5" customHeight="1">
      <c r="A29" s="97"/>
      <c r="E29" s="1611" t="e">
        <f>IF(Application!#REF!="","",Application!#REF!)</f>
        <v>#REF!</v>
      </c>
      <c r="F29" s="1611"/>
      <c r="G29" s="1611"/>
      <c r="H29" s="1611"/>
      <c r="I29" s="1611"/>
      <c r="J29" s="1611"/>
      <c r="K29" s="1611"/>
      <c r="L29" s="1611"/>
      <c r="M29" s="1611"/>
      <c r="N29" s="1611"/>
      <c r="O29" s="1611"/>
      <c r="P29" s="1611"/>
      <c r="Q29" s="1611"/>
      <c r="R29" s="1611"/>
      <c r="V29" s="1611" t="e">
        <f>IF(AND(Application!#REF!="",Application!#REF!=""),"",Application!#REF!&amp;"  "&amp;Application!#REF!)</f>
        <v>#REF!</v>
      </c>
      <c r="W29" s="1611"/>
      <c r="X29" s="1611"/>
      <c r="Y29" s="1611"/>
      <c r="Z29" s="1611"/>
      <c r="AA29" s="1611"/>
      <c r="AB29" s="1611"/>
      <c r="AC29" s="1611"/>
      <c r="AD29" s="1611"/>
      <c r="AE29" s="1611"/>
      <c r="AF29" s="1611"/>
      <c r="AG29" s="1611"/>
      <c r="AH29" s="103"/>
    </row>
    <row r="30" spans="1:34" s="92" customFormat="1" ht="12.75" customHeight="1">
      <c r="A30" s="96"/>
      <c r="B30" s="113"/>
      <c r="C30" s="113"/>
      <c r="D30" s="113"/>
      <c r="E30" s="1531"/>
      <c r="F30" s="1531"/>
      <c r="G30" s="1531"/>
      <c r="H30" s="1531"/>
      <c r="I30" s="1531"/>
      <c r="J30" s="1531"/>
      <c r="K30" s="1531"/>
      <c r="L30" s="1531"/>
      <c r="M30" s="1531"/>
      <c r="N30" s="1531"/>
      <c r="O30" s="1531"/>
      <c r="P30" s="1531"/>
      <c r="Q30" s="1531"/>
      <c r="R30" s="1531"/>
      <c r="V30" s="1531"/>
      <c r="W30" s="1531"/>
      <c r="X30" s="1531"/>
      <c r="Y30" s="1531"/>
      <c r="Z30" s="1531"/>
      <c r="AA30" s="1531"/>
      <c r="AB30" s="1531"/>
      <c r="AC30" s="1531"/>
      <c r="AD30" s="1531"/>
      <c r="AE30" s="1531"/>
      <c r="AF30" s="1531"/>
      <c r="AG30" s="1531"/>
      <c r="AH30" s="112"/>
    </row>
    <row r="31" spans="1:34" s="92" customFormat="1" ht="2.25" customHeight="1">
      <c r="A31" s="96"/>
      <c r="B31" s="113"/>
      <c r="C31" s="113"/>
      <c r="D31" s="113"/>
      <c r="AH31" s="112"/>
    </row>
    <row r="32" spans="1:34" s="127" customFormat="1" ht="13.5" customHeight="1">
      <c r="A32" s="120"/>
      <c r="B32" s="122" t="e">
        <f>IF(G33="","□","■")</f>
        <v>#REF!</v>
      </c>
      <c r="C32" s="127" t="s">
        <v>482</v>
      </c>
      <c r="P32" s="92" t="s">
        <v>483</v>
      </c>
      <c r="AH32" s="128"/>
    </row>
    <row r="33" spans="1:34" s="127" customFormat="1" ht="13.5" customHeight="1">
      <c r="A33" s="120"/>
      <c r="C33" s="127" t="s">
        <v>484</v>
      </c>
      <c r="G33" s="1611" t="e">
        <f>IF(AND(Application!#REF!&lt;&gt;"",Application!#REF!&lt;&gt;""),"①"&amp;Application!#REF!&amp;CHAR(10)&amp;"②"&amp;Application!#REF!&amp;CHAR(10)&amp;"③"&amp;Application!#REF!,IF(AND(Application!#REF!&lt;&gt;"",Application!#REF!&lt;&gt;""),"①"&amp;Application!#REF!&amp;CHAR(10)&amp;"②"&amp;Application!#REF!,IF(AND(Application!#REF!&lt;&gt;"",Application!#REF!&lt;&gt;""),Application!#REF!,"")))</f>
        <v>#REF!</v>
      </c>
      <c r="H33" s="1611"/>
      <c r="I33" s="1611"/>
      <c r="J33" s="1611"/>
      <c r="K33" s="1611"/>
      <c r="L33" s="1611"/>
      <c r="M33" s="1611"/>
      <c r="N33" s="1611"/>
      <c r="O33" s="1611"/>
      <c r="P33" s="1611"/>
      <c r="Q33" s="1611"/>
      <c r="R33" s="1611"/>
      <c r="S33" s="1611"/>
      <c r="T33" s="1611"/>
      <c r="W33" s="1748" t="e">
        <f>IF(Application!#REF!="","","申請日までの日本語を学習した総時間数："&amp;Application!#REF!&amp;"時間")</f>
        <v>#REF!</v>
      </c>
      <c r="X33" s="1748"/>
      <c r="Y33" s="1748"/>
      <c r="Z33" s="1748"/>
      <c r="AA33" s="1748"/>
      <c r="AB33" s="1748"/>
      <c r="AC33" s="1748"/>
      <c r="AD33" s="1748"/>
      <c r="AE33" s="1748"/>
      <c r="AF33" s="1748"/>
      <c r="AG33" s="129"/>
      <c r="AH33" s="130"/>
    </row>
    <row r="34" spans="1:34" s="127" customFormat="1" ht="12.75" customHeight="1">
      <c r="A34" s="120"/>
      <c r="C34" s="92" t="s">
        <v>485</v>
      </c>
      <c r="G34" s="1531"/>
      <c r="H34" s="1531"/>
      <c r="I34" s="1531"/>
      <c r="J34" s="1531"/>
      <c r="K34" s="1531"/>
      <c r="L34" s="1531"/>
      <c r="M34" s="1531"/>
      <c r="N34" s="1531"/>
      <c r="O34" s="1531"/>
      <c r="P34" s="1531"/>
      <c r="Q34" s="1531"/>
      <c r="R34" s="1531"/>
      <c r="S34" s="1531"/>
      <c r="T34" s="1531"/>
      <c r="V34" s="129"/>
      <c r="W34" s="1748"/>
      <c r="X34" s="1748"/>
      <c r="Y34" s="1748"/>
      <c r="Z34" s="1748"/>
      <c r="AA34" s="1748"/>
      <c r="AB34" s="1748"/>
      <c r="AC34" s="1748"/>
      <c r="AD34" s="1748"/>
      <c r="AE34" s="1748"/>
      <c r="AF34" s="1748"/>
      <c r="AG34" s="129"/>
      <c r="AH34" s="130"/>
    </row>
    <row r="35" spans="1:34" s="127" customFormat="1" ht="2.25" customHeight="1">
      <c r="A35" s="120"/>
      <c r="C35" s="92"/>
      <c r="AH35" s="128"/>
    </row>
    <row r="36" spans="1:34" s="127" customFormat="1" ht="13.5" customHeight="1">
      <c r="A36" s="120"/>
      <c r="C36" s="127" t="s">
        <v>486</v>
      </c>
      <c r="G36" s="1611" t="e">
        <f>IF(AND(Application!#REF!&lt;&gt;"",Application!#REF!&lt;&gt;""),YEAR(Application!#REF!),"")</f>
        <v>#REF!</v>
      </c>
      <c r="H36" s="1611"/>
      <c r="I36" s="1611"/>
      <c r="J36" s="1611"/>
      <c r="K36" s="1747" t="s">
        <v>261</v>
      </c>
      <c r="L36" s="1747"/>
      <c r="M36" s="1611" t="e">
        <f>IF(AND(Application!#REF!&lt;&gt;"",Application!#REF!&lt;&gt;""),MONTH(Application!#REF!),"")</f>
        <v>#REF!</v>
      </c>
      <c r="N36" s="1611"/>
      <c r="O36" s="1747" t="s">
        <v>262</v>
      </c>
      <c r="P36" s="1747"/>
      <c r="Q36" s="1747" t="s">
        <v>393</v>
      </c>
      <c r="R36" s="1747"/>
      <c r="S36" s="1611" t="e">
        <f>IF(AND(Application!#REF!&lt;&gt;"",Application!#REF!&lt;&gt;""),YEAR(Application!#REF!),IF(AND(Application!#REF!&lt;&gt;"",Application!#REF!&lt;&gt;""),YEAR(Application!#REF!),IF(AND(Application!#REF!&lt;&gt;"",Application!#REF!&lt;&gt;""),YEAR(Application!#REF!),"")))</f>
        <v>#REF!</v>
      </c>
      <c r="T36" s="1611"/>
      <c r="U36" s="1611"/>
      <c r="V36" s="1611"/>
      <c r="W36" s="1747" t="s">
        <v>261</v>
      </c>
      <c r="X36" s="1747"/>
      <c r="Y36" s="1611" t="e">
        <f>IF(AND(Application!#REF!&lt;&gt;"",Application!#REF!&lt;&gt;""),MONTH(Application!#REF!),IF(AND(Application!#REF!&lt;&gt;"",Application!#REF!&lt;&gt;""),MONTH(Application!#REF!),IF(AND(Application!#REF!&lt;&gt;"",Application!#REF!&lt;&gt;""),MONTH(Application!#REF!),"")))</f>
        <v>#REF!</v>
      </c>
      <c r="Z36" s="1611"/>
      <c r="AA36" s="1747" t="s">
        <v>262</v>
      </c>
      <c r="AB36" s="1747"/>
      <c r="AC36" s="127" t="s">
        <v>487</v>
      </c>
      <c r="AH36" s="128"/>
    </row>
    <row r="37" spans="1:34" s="102" customFormat="1" ht="12.75" customHeight="1">
      <c r="A37" s="97"/>
      <c r="C37" s="92" t="s">
        <v>488</v>
      </c>
      <c r="D37" s="92"/>
      <c r="E37" s="113" t="s">
        <v>489</v>
      </c>
      <c r="G37" s="1531"/>
      <c r="H37" s="1531"/>
      <c r="I37" s="1531"/>
      <c r="J37" s="1531"/>
      <c r="K37" s="1738" t="s">
        <v>266</v>
      </c>
      <c r="L37" s="1738"/>
      <c r="M37" s="1531"/>
      <c r="N37" s="1531"/>
      <c r="O37" s="1738" t="s">
        <v>267</v>
      </c>
      <c r="P37" s="1738"/>
      <c r="Q37" s="1739" t="s">
        <v>490</v>
      </c>
      <c r="R37" s="1739"/>
      <c r="S37" s="1531"/>
      <c r="T37" s="1531"/>
      <c r="U37" s="1531"/>
      <c r="V37" s="1531"/>
      <c r="W37" s="1738" t="s">
        <v>266</v>
      </c>
      <c r="X37" s="1738"/>
      <c r="Y37" s="1531"/>
      <c r="Z37" s="1531"/>
      <c r="AA37" s="1738" t="s">
        <v>267</v>
      </c>
      <c r="AB37" s="1738"/>
      <c r="AE37" s="107"/>
      <c r="AH37" s="103"/>
    </row>
    <row r="38" spans="1:34" s="102" customFormat="1" ht="2.25" customHeight="1">
      <c r="A38" s="97"/>
      <c r="C38" s="92"/>
      <c r="D38" s="92"/>
      <c r="E38" s="113"/>
      <c r="G38" s="115"/>
      <c r="H38" s="115"/>
      <c r="I38" s="115"/>
      <c r="J38" s="115"/>
      <c r="K38" s="107"/>
      <c r="L38" s="107"/>
      <c r="M38" s="115"/>
      <c r="N38" s="115"/>
      <c r="O38" s="107"/>
      <c r="P38" s="107"/>
      <c r="Q38" s="107"/>
      <c r="R38" s="107"/>
      <c r="S38" s="115"/>
      <c r="T38" s="115"/>
      <c r="U38" s="115"/>
      <c r="V38" s="115"/>
      <c r="W38" s="107"/>
      <c r="X38" s="107"/>
      <c r="Y38" s="115"/>
      <c r="Z38" s="115"/>
      <c r="AA38" s="107"/>
      <c r="AB38" s="107"/>
      <c r="AE38" s="107"/>
      <c r="AH38" s="103"/>
    </row>
    <row r="39" spans="1:34" s="102" customFormat="1" ht="13.5" customHeight="1">
      <c r="A39" s="97"/>
      <c r="B39" s="122" t="s">
        <v>65</v>
      </c>
      <c r="C39" s="102" t="s">
        <v>491</v>
      </c>
      <c r="F39" s="1743"/>
      <c r="G39" s="1743"/>
      <c r="H39" s="1743"/>
      <c r="I39" s="1743"/>
      <c r="J39" s="1743"/>
      <c r="K39" s="1743"/>
      <c r="L39" s="1743"/>
      <c r="M39" s="1743"/>
      <c r="N39" s="1743"/>
      <c r="O39" s="1743"/>
      <c r="P39" s="1743"/>
      <c r="Q39" s="1743"/>
      <c r="R39" s="1743"/>
      <c r="S39" s="1743"/>
      <c r="T39" s="1743"/>
      <c r="U39" s="1743"/>
      <c r="V39" s="1743"/>
      <c r="W39" s="1743"/>
      <c r="X39" s="1743"/>
      <c r="Y39" s="1743"/>
      <c r="Z39" s="1743"/>
      <c r="AA39" s="1743"/>
      <c r="AB39" s="1743"/>
      <c r="AC39" s="1743"/>
      <c r="AD39" s="1743"/>
      <c r="AE39" s="1743"/>
      <c r="AF39" s="1743"/>
      <c r="AG39" s="1743"/>
      <c r="AH39" s="103"/>
    </row>
    <row r="40" spans="1:34" s="102" customFormat="1" ht="12" customHeight="1">
      <c r="A40" s="97"/>
      <c r="C40" s="92" t="s">
        <v>372</v>
      </c>
      <c r="F40" s="1744"/>
      <c r="G40" s="1744"/>
      <c r="H40" s="1744"/>
      <c r="I40" s="1744"/>
      <c r="J40" s="1744"/>
      <c r="K40" s="1744"/>
      <c r="L40" s="1744"/>
      <c r="M40" s="1744"/>
      <c r="N40" s="1744"/>
      <c r="O40" s="1744"/>
      <c r="P40" s="1744"/>
      <c r="Q40" s="1744"/>
      <c r="R40" s="1744"/>
      <c r="S40" s="1744"/>
      <c r="T40" s="1744"/>
      <c r="U40" s="1744"/>
      <c r="V40" s="1744"/>
      <c r="W40" s="1744"/>
      <c r="X40" s="1744"/>
      <c r="Y40" s="1744"/>
      <c r="Z40" s="1744"/>
      <c r="AA40" s="1744"/>
      <c r="AB40" s="1744"/>
      <c r="AC40" s="1744"/>
      <c r="AD40" s="1744"/>
      <c r="AE40" s="1744"/>
      <c r="AF40" s="1744"/>
      <c r="AG40" s="1744"/>
      <c r="AH40" s="103"/>
    </row>
    <row r="41" spans="1:34" s="102" customFormat="1" ht="2.25" customHeight="1">
      <c r="A41" s="97"/>
      <c r="C41" s="92"/>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103"/>
    </row>
    <row r="42" spans="1:34" s="127" customFormat="1" ht="12" customHeight="1">
      <c r="A42" s="120"/>
      <c r="F42" s="1745"/>
      <c r="G42" s="1743"/>
      <c r="H42" s="1743"/>
      <c r="I42" s="1743"/>
      <c r="J42" s="1743"/>
      <c r="K42" s="1743"/>
      <c r="L42" s="1743"/>
      <c r="M42" s="1743"/>
      <c r="N42" s="1743"/>
      <c r="O42" s="1743"/>
      <c r="P42" s="1743"/>
      <c r="Q42" s="1743"/>
      <c r="R42" s="1743"/>
      <c r="S42" s="1743"/>
      <c r="T42" s="1743"/>
      <c r="U42" s="1743"/>
      <c r="V42" s="1743"/>
      <c r="W42" s="1743"/>
      <c r="X42" s="1743"/>
      <c r="Y42" s="1743"/>
      <c r="Z42" s="1743"/>
      <c r="AA42" s="1743"/>
      <c r="AB42" s="1743"/>
      <c r="AC42" s="1743"/>
      <c r="AD42" s="1743"/>
      <c r="AE42" s="1743"/>
      <c r="AF42" s="1743"/>
      <c r="AG42" s="1743"/>
      <c r="AH42" s="128"/>
    </row>
    <row r="43" spans="1:34" s="127" customFormat="1" ht="12" customHeight="1">
      <c r="A43" s="120"/>
      <c r="F43" s="1744"/>
      <c r="G43" s="1744"/>
      <c r="H43" s="1744"/>
      <c r="I43" s="1744"/>
      <c r="J43" s="1744"/>
      <c r="K43" s="1744"/>
      <c r="L43" s="1744"/>
      <c r="M43" s="1744"/>
      <c r="N43" s="1744"/>
      <c r="O43" s="1744"/>
      <c r="P43" s="1744"/>
      <c r="Q43" s="1744"/>
      <c r="R43" s="1744"/>
      <c r="S43" s="1744"/>
      <c r="T43" s="1744"/>
      <c r="U43" s="1744"/>
      <c r="V43" s="1744"/>
      <c r="W43" s="1744"/>
      <c r="X43" s="1744"/>
      <c r="Y43" s="1744"/>
      <c r="Z43" s="1744"/>
      <c r="AA43" s="1744"/>
      <c r="AB43" s="1744"/>
      <c r="AC43" s="1744"/>
      <c r="AD43" s="1744"/>
      <c r="AE43" s="1744"/>
      <c r="AF43" s="1744"/>
      <c r="AG43" s="1744"/>
      <c r="AH43" s="128"/>
    </row>
    <row r="44" spans="1:34" s="127" customFormat="1" ht="2.25" customHeight="1">
      <c r="A44" s="120"/>
      <c r="AH44" s="128"/>
    </row>
    <row r="45" spans="1:34" s="102" customFormat="1" ht="13.5" customHeight="1">
      <c r="A45" s="97" t="s">
        <v>492</v>
      </c>
      <c r="AH45" s="103"/>
    </row>
    <row r="46" spans="1:34" s="102" customFormat="1" ht="12.75" customHeight="1">
      <c r="A46" s="97"/>
      <c r="B46" s="92" t="s">
        <v>493</v>
      </c>
      <c r="AH46" s="103"/>
    </row>
    <row r="47" spans="1:34" s="127" customFormat="1" ht="13.5" customHeight="1">
      <c r="A47" s="120"/>
      <c r="B47" s="102" t="s">
        <v>494</v>
      </c>
      <c r="C47" s="102"/>
      <c r="D47" s="102"/>
      <c r="E47" s="102"/>
      <c r="F47" s="102"/>
      <c r="G47" s="131"/>
      <c r="H47" s="102"/>
      <c r="I47" s="102"/>
      <c r="J47" s="102"/>
      <c r="K47" s="102"/>
      <c r="L47" s="102"/>
      <c r="M47" s="102"/>
      <c r="N47" s="102"/>
      <c r="O47" s="102"/>
      <c r="P47" s="102"/>
      <c r="Q47" s="102"/>
      <c r="R47" s="102"/>
      <c r="S47" s="102"/>
      <c r="T47" s="102"/>
      <c r="U47" s="102"/>
      <c r="V47" s="102"/>
      <c r="W47" s="102"/>
      <c r="X47" s="102"/>
      <c r="Y47" s="102"/>
      <c r="Z47" s="131"/>
      <c r="AA47" s="102"/>
      <c r="AB47" s="102"/>
      <c r="AC47" s="102"/>
      <c r="AD47" s="102"/>
      <c r="AE47" s="102"/>
      <c r="AF47" s="102"/>
      <c r="AG47" s="102"/>
      <c r="AH47" s="128"/>
    </row>
    <row r="48" spans="1:34" s="127" customFormat="1" ht="12.75" customHeight="1">
      <c r="A48" s="120"/>
      <c r="B48" s="92" t="s">
        <v>495</v>
      </c>
      <c r="C48" s="102"/>
      <c r="D48" s="102"/>
      <c r="E48" s="102"/>
      <c r="F48" s="102"/>
      <c r="G48" s="131"/>
      <c r="H48" s="102"/>
      <c r="I48" s="102"/>
      <c r="J48" s="102"/>
      <c r="K48" s="102"/>
      <c r="L48" s="102"/>
      <c r="M48" s="102"/>
      <c r="N48" s="102"/>
      <c r="O48" s="102"/>
      <c r="P48" s="102"/>
      <c r="Q48" s="102"/>
      <c r="R48" s="102"/>
      <c r="S48" s="102"/>
      <c r="T48" s="102"/>
      <c r="U48" s="102"/>
      <c r="V48" s="102"/>
      <c r="W48" s="102"/>
      <c r="X48" s="102"/>
      <c r="Y48" s="102"/>
      <c r="Z48" s="131"/>
      <c r="AA48" s="102"/>
      <c r="AB48" s="102"/>
      <c r="AC48" s="102"/>
      <c r="AD48" s="102"/>
      <c r="AE48" s="102"/>
      <c r="AF48" s="102"/>
      <c r="AG48" s="102"/>
      <c r="AH48" s="128"/>
    </row>
    <row r="49" spans="1:34" s="102" customFormat="1" ht="12.75" customHeight="1">
      <c r="A49" s="97"/>
      <c r="B49" s="127"/>
      <c r="C49" s="127" t="s">
        <v>484</v>
      </c>
      <c r="D49" s="127"/>
      <c r="E49" s="127"/>
      <c r="F49" s="127"/>
      <c r="G49" s="1743"/>
      <c r="H49" s="1743"/>
      <c r="I49" s="1743"/>
      <c r="J49" s="1743"/>
      <c r="K49" s="1743"/>
      <c r="L49" s="1743"/>
      <c r="M49" s="1743"/>
      <c r="N49" s="1743"/>
      <c r="O49" s="1743"/>
      <c r="P49" s="1743"/>
      <c r="Q49" s="1743"/>
      <c r="R49" s="1743"/>
      <c r="S49" s="1743"/>
      <c r="T49" s="1743"/>
      <c r="U49" s="127"/>
      <c r="V49" s="127"/>
      <c r="W49" s="127"/>
      <c r="X49" s="127"/>
      <c r="Y49" s="127"/>
      <c r="Z49" s="127"/>
      <c r="AA49" s="127"/>
      <c r="AB49" s="127"/>
      <c r="AC49" s="127"/>
      <c r="AD49" s="127"/>
      <c r="AE49" s="127"/>
      <c r="AF49" s="127"/>
      <c r="AG49" s="127"/>
      <c r="AH49" s="103"/>
    </row>
    <row r="50" spans="1:34" s="102" customFormat="1" ht="12.75" customHeight="1">
      <c r="A50" s="97"/>
      <c r="B50" s="127"/>
      <c r="C50" s="92" t="s">
        <v>496</v>
      </c>
      <c r="D50" s="127"/>
      <c r="E50" s="127"/>
      <c r="F50" s="127"/>
      <c r="G50" s="1744"/>
      <c r="H50" s="1744"/>
      <c r="I50" s="1744"/>
      <c r="J50" s="1744"/>
      <c r="K50" s="1744"/>
      <c r="L50" s="1744"/>
      <c r="M50" s="1744"/>
      <c r="N50" s="1744"/>
      <c r="O50" s="1744"/>
      <c r="P50" s="1744"/>
      <c r="Q50" s="1744"/>
      <c r="R50" s="1744"/>
      <c r="S50" s="1744"/>
      <c r="T50" s="1744"/>
      <c r="U50" s="127"/>
      <c r="V50" s="127"/>
      <c r="W50" s="127"/>
      <c r="X50" s="127"/>
      <c r="Y50" s="127"/>
      <c r="Z50" s="127"/>
      <c r="AA50" s="127"/>
      <c r="AB50" s="127"/>
      <c r="AC50" s="127"/>
      <c r="AD50" s="127"/>
      <c r="AE50" s="127"/>
      <c r="AF50" s="127"/>
      <c r="AG50" s="127"/>
      <c r="AH50" s="103"/>
    </row>
    <row r="51" spans="1:34" s="102" customFormat="1" ht="2.25" customHeight="1">
      <c r="A51" s="97"/>
      <c r="B51" s="127"/>
      <c r="C51" s="92"/>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03"/>
    </row>
    <row r="52" spans="1:34" s="102" customFormat="1" ht="12.75" customHeight="1">
      <c r="A52" s="97"/>
      <c r="B52" s="127"/>
      <c r="C52" s="127" t="s">
        <v>486</v>
      </c>
      <c r="D52" s="127"/>
      <c r="E52" s="127"/>
      <c r="F52" s="127"/>
      <c r="G52" s="1746"/>
      <c r="H52" s="1730"/>
      <c r="I52" s="1730"/>
      <c r="J52" s="1730"/>
      <c r="K52" s="1747" t="s">
        <v>261</v>
      </c>
      <c r="L52" s="1747"/>
      <c r="M52" s="1746"/>
      <c r="N52" s="1730"/>
      <c r="O52" s="1747" t="s">
        <v>262</v>
      </c>
      <c r="P52" s="1747"/>
      <c r="Q52" s="1747" t="s">
        <v>393</v>
      </c>
      <c r="R52" s="1747"/>
      <c r="S52" s="1730"/>
      <c r="T52" s="1730"/>
      <c r="U52" s="1730"/>
      <c r="V52" s="1730"/>
      <c r="W52" s="1747" t="s">
        <v>261</v>
      </c>
      <c r="X52" s="1747"/>
      <c r="Y52" s="1746"/>
      <c r="Z52" s="1730"/>
      <c r="AA52" s="1747" t="s">
        <v>262</v>
      </c>
      <c r="AB52" s="1747"/>
      <c r="AC52" s="127" t="s">
        <v>487</v>
      </c>
      <c r="AD52" s="127"/>
      <c r="AH52" s="103"/>
    </row>
    <row r="53" spans="1:34" s="102" customFormat="1" ht="12.75" customHeight="1">
      <c r="A53" s="97"/>
      <c r="C53" s="92" t="s">
        <v>488</v>
      </c>
      <c r="D53" s="92"/>
      <c r="E53" s="113" t="s">
        <v>489</v>
      </c>
      <c r="F53" s="92"/>
      <c r="G53" s="1731"/>
      <c r="H53" s="1731"/>
      <c r="I53" s="1731"/>
      <c r="J53" s="1731"/>
      <c r="K53" s="1738" t="s">
        <v>266</v>
      </c>
      <c r="L53" s="1738"/>
      <c r="M53" s="1731"/>
      <c r="N53" s="1731"/>
      <c r="O53" s="1738" t="s">
        <v>267</v>
      </c>
      <c r="P53" s="1738"/>
      <c r="Q53" s="1739" t="s">
        <v>490</v>
      </c>
      <c r="R53" s="1739"/>
      <c r="S53" s="1731"/>
      <c r="T53" s="1731"/>
      <c r="U53" s="1731"/>
      <c r="V53" s="1731"/>
      <c r="W53" s="1738" t="s">
        <v>266</v>
      </c>
      <c r="X53" s="1738"/>
      <c r="Y53" s="1731"/>
      <c r="Z53" s="1731"/>
      <c r="AA53" s="1738" t="s">
        <v>267</v>
      </c>
      <c r="AB53" s="1738"/>
      <c r="AH53" s="103"/>
    </row>
    <row r="54" spans="1:34" s="102" customFormat="1" ht="2.25" customHeight="1">
      <c r="A54" s="97"/>
      <c r="C54" s="92"/>
      <c r="D54" s="92"/>
      <c r="E54" s="92"/>
      <c r="F54" s="92"/>
      <c r="G54" s="92"/>
      <c r="H54" s="92"/>
      <c r="I54" s="92"/>
      <c r="J54" s="92"/>
      <c r="K54" s="92"/>
      <c r="M54" s="92"/>
      <c r="N54" s="92"/>
      <c r="O54" s="92"/>
      <c r="P54" s="107"/>
      <c r="Q54" s="92"/>
      <c r="R54" s="92"/>
      <c r="S54" s="92"/>
      <c r="T54" s="92"/>
      <c r="U54" s="92"/>
      <c r="V54" s="92"/>
      <c r="W54" s="92"/>
      <c r="X54" s="92"/>
      <c r="Y54" s="92"/>
      <c r="Z54" s="92"/>
      <c r="AB54" s="92"/>
      <c r="AC54" s="92"/>
      <c r="AD54" s="92"/>
      <c r="AE54" s="107"/>
      <c r="AH54" s="103"/>
    </row>
    <row r="55" spans="1:34" s="102" customFormat="1" ht="13.5">
      <c r="A55" s="97" t="s">
        <v>497</v>
      </c>
      <c r="N55" s="92"/>
      <c r="AH55" s="103"/>
    </row>
    <row r="56" spans="1:34" s="102" customFormat="1" ht="13.5">
      <c r="A56" s="97"/>
      <c r="B56" s="92" t="s">
        <v>498</v>
      </c>
      <c r="J56" s="92"/>
      <c r="N56" s="92"/>
      <c r="AH56" s="103"/>
    </row>
    <row r="57" spans="1:34" s="102" customFormat="1" ht="13.5" customHeight="1">
      <c r="A57" s="97"/>
      <c r="B57" s="102" t="s">
        <v>499</v>
      </c>
      <c r="C57" s="132"/>
      <c r="D57" s="132"/>
      <c r="E57" s="132"/>
      <c r="G57" s="131"/>
      <c r="I57" s="92"/>
      <c r="J57" s="92"/>
      <c r="K57" s="92"/>
      <c r="M57" s="92" t="s">
        <v>500</v>
      </c>
      <c r="AD57" s="131"/>
      <c r="AE57" s="105"/>
      <c r="AH57" s="103"/>
    </row>
    <row r="58" spans="1:34" s="102" customFormat="1" ht="13.5" customHeight="1">
      <c r="A58" s="97"/>
      <c r="B58" s="122" t="s">
        <v>65</v>
      </c>
      <c r="C58" s="102" t="s">
        <v>501</v>
      </c>
      <c r="G58" s="1730"/>
      <c r="H58" s="1730"/>
      <c r="I58" s="1730"/>
      <c r="J58" s="1730"/>
      <c r="K58" s="1730"/>
      <c r="L58" s="1730"/>
      <c r="M58" s="1730"/>
      <c r="N58" s="1730"/>
      <c r="O58" s="102" t="s">
        <v>502</v>
      </c>
      <c r="S58" s="122" t="s">
        <v>65</v>
      </c>
      <c r="T58" s="102" t="s">
        <v>503</v>
      </c>
      <c r="AA58" s="1730"/>
      <c r="AB58" s="1730"/>
      <c r="AC58" s="1730"/>
      <c r="AD58" s="1730"/>
      <c r="AE58" s="1730"/>
      <c r="AF58" s="1730"/>
      <c r="AG58" s="102" t="s">
        <v>502</v>
      </c>
      <c r="AH58" s="103"/>
    </row>
    <row r="59" spans="1:34" s="102" customFormat="1" ht="12.75" customHeight="1">
      <c r="A59" s="97"/>
      <c r="C59" s="92" t="s">
        <v>504</v>
      </c>
      <c r="D59" s="92"/>
      <c r="E59" s="92"/>
      <c r="F59" s="92"/>
      <c r="G59" s="1731"/>
      <c r="H59" s="1731"/>
      <c r="I59" s="1731"/>
      <c r="J59" s="1731"/>
      <c r="K59" s="1731"/>
      <c r="L59" s="1731"/>
      <c r="M59" s="1731"/>
      <c r="N59" s="1731"/>
      <c r="O59" s="92" t="s">
        <v>505</v>
      </c>
      <c r="P59" s="92"/>
      <c r="Q59" s="92"/>
      <c r="S59" s="92"/>
      <c r="T59" s="92" t="s">
        <v>506</v>
      </c>
      <c r="AA59" s="1731"/>
      <c r="AB59" s="1731"/>
      <c r="AC59" s="1731"/>
      <c r="AD59" s="1731"/>
      <c r="AE59" s="1731"/>
      <c r="AF59" s="1731"/>
      <c r="AG59" s="92" t="s">
        <v>505</v>
      </c>
      <c r="AH59" s="103"/>
    </row>
    <row r="60" spans="1:34" s="102" customFormat="1" ht="2.25" customHeight="1">
      <c r="A60" s="97"/>
      <c r="C60" s="92"/>
      <c r="D60" s="92"/>
      <c r="E60" s="92"/>
      <c r="F60" s="92"/>
      <c r="G60" s="92"/>
      <c r="H60" s="92"/>
      <c r="I60" s="92"/>
      <c r="J60" s="92"/>
      <c r="K60" s="92"/>
      <c r="L60" s="92"/>
      <c r="M60" s="92"/>
      <c r="N60" s="92"/>
      <c r="O60" s="92"/>
      <c r="P60" s="92"/>
      <c r="Q60" s="92"/>
      <c r="R60" s="92"/>
      <c r="S60" s="92"/>
      <c r="AG60" s="92"/>
      <c r="AH60" s="103"/>
    </row>
    <row r="61" spans="1:34" s="102" customFormat="1" ht="13.5" customHeight="1">
      <c r="A61" s="97"/>
      <c r="B61" s="122" t="str">
        <f>IF(J61="","□","■")</f>
        <v>□</v>
      </c>
      <c r="C61" s="102" t="s">
        <v>507</v>
      </c>
      <c r="J61" s="1730"/>
      <c r="K61" s="1730"/>
      <c r="L61" s="1730"/>
      <c r="M61" s="1730"/>
      <c r="N61" s="1730"/>
      <c r="O61" s="1730"/>
      <c r="P61" s="1730"/>
      <c r="Q61" s="1730"/>
      <c r="R61" s="109" t="s">
        <v>502</v>
      </c>
      <c r="V61" s="122" t="s">
        <v>65</v>
      </c>
      <c r="W61" s="102" t="s">
        <v>508</v>
      </c>
      <c r="AA61" s="1730"/>
      <c r="AB61" s="1730"/>
      <c r="AC61" s="1730"/>
      <c r="AD61" s="1730"/>
      <c r="AE61" s="1730"/>
      <c r="AF61" s="1730"/>
      <c r="AG61" s="105" t="s">
        <v>502</v>
      </c>
      <c r="AH61" s="103"/>
    </row>
    <row r="62" spans="1:34" s="102" customFormat="1" ht="12.75" customHeight="1">
      <c r="A62" s="97"/>
      <c r="B62" s="92"/>
      <c r="C62" s="92" t="s">
        <v>509</v>
      </c>
      <c r="D62" s="92"/>
      <c r="E62" s="92"/>
      <c r="F62" s="92"/>
      <c r="G62" s="92"/>
      <c r="H62" s="92"/>
      <c r="I62" s="92"/>
      <c r="J62" s="1731"/>
      <c r="K62" s="1731"/>
      <c r="L62" s="1731"/>
      <c r="M62" s="1731"/>
      <c r="N62" s="1731"/>
      <c r="O62" s="1731"/>
      <c r="P62" s="1731"/>
      <c r="Q62" s="1731"/>
      <c r="R62" s="92" t="s">
        <v>505</v>
      </c>
      <c r="S62" s="92"/>
      <c r="T62" s="92"/>
      <c r="V62" s="92"/>
      <c r="W62" s="92" t="s">
        <v>510</v>
      </c>
      <c r="X62" s="92"/>
      <c r="AA62" s="1731"/>
      <c r="AB62" s="1731"/>
      <c r="AC62" s="1731"/>
      <c r="AD62" s="1731"/>
      <c r="AE62" s="1731"/>
      <c r="AF62" s="1731"/>
      <c r="AG62" s="92" t="s">
        <v>505</v>
      </c>
      <c r="AH62" s="103"/>
    </row>
    <row r="63" spans="1:34" s="102" customFormat="1" ht="2.25" customHeight="1">
      <c r="A63" s="97"/>
      <c r="B63" s="92"/>
      <c r="C63" s="92"/>
      <c r="D63" s="92"/>
      <c r="E63" s="92"/>
      <c r="F63" s="92"/>
      <c r="G63" s="92"/>
      <c r="H63" s="92"/>
      <c r="I63" s="92"/>
      <c r="J63" s="92"/>
      <c r="K63" s="92"/>
      <c r="L63" s="92"/>
      <c r="M63" s="92"/>
      <c r="N63" s="92"/>
      <c r="O63" s="92"/>
      <c r="P63" s="92"/>
      <c r="Q63" s="92"/>
      <c r="R63" s="92"/>
      <c r="S63" s="92"/>
      <c r="T63" s="92"/>
      <c r="U63" s="92"/>
      <c r="V63" s="92"/>
      <c r="W63" s="92"/>
      <c r="AG63" s="92"/>
      <c r="AH63" s="103"/>
    </row>
    <row r="64" spans="1:34" s="102" customFormat="1" ht="14.25" customHeight="1">
      <c r="A64" s="97"/>
      <c r="B64" s="122" t="str">
        <f>IF(F64="","□","■")</f>
        <v>□</v>
      </c>
      <c r="C64" s="102" t="s">
        <v>491</v>
      </c>
      <c r="F64" s="1740"/>
      <c r="G64" s="1740"/>
      <c r="H64" s="1740"/>
      <c r="I64" s="1740"/>
      <c r="J64" s="1740"/>
      <c r="K64" s="1740"/>
      <c r="L64" s="1740"/>
      <c r="M64" s="1740"/>
      <c r="N64" s="102" t="s">
        <v>502</v>
      </c>
      <c r="AH64" s="103"/>
    </row>
    <row r="65" spans="1:69" s="102" customFormat="1" ht="12.75" customHeight="1">
      <c r="A65" s="97"/>
      <c r="C65" s="92" t="s">
        <v>372</v>
      </c>
      <c r="F65" s="1741"/>
      <c r="G65" s="1741"/>
      <c r="H65" s="1741"/>
      <c r="I65" s="1741"/>
      <c r="J65" s="1741"/>
      <c r="K65" s="1741"/>
      <c r="L65" s="1741"/>
      <c r="M65" s="1741"/>
      <c r="N65" s="92" t="s">
        <v>505</v>
      </c>
      <c r="Y65" s="1742" t="e">
        <f>IF(Application!#REF!="","","入学金、授業料等"&amp;TEXT(Application!#REF!,"#,###")&amp;"円
については入学時に納入予定")</f>
        <v>#REF!</v>
      </c>
      <c r="Z65" s="1742"/>
      <c r="AA65" s="1742"/>
      <c r="AB65" s="1742"/>
      <c r="AC65" s="1742"/>
      <c r="AD65" s="1742"/>
      <c r="AE65" s="1742"/>
      <c r="AF65" s="1742"/>
      <c r="AG65" s="1742"/>
      <c r="AH65" s="103"/>
      <c r="AO65" s="109"/>
    </row>
    <row r="66" spans="1:69" s="102" customFormat="1" ht="2.25" customHeight="1">
      <c r="A66" s="97"/>
      <c r="D66" s="92"/>
      <c r="E66" s="92"/>
      <c r="F66" s="92"/>
      <c r="G66" s="92"/>
      <c r="H66" s="92"/>
      <c r="I66" s="92"/>
      <c r="J66" s="92"/>
      <c r="K66" s="92"/>
      <c r="L66" s="92"/>
      <c r="M66" s="92"/>
      <c r="N66" s="92"/>
      <c r="O66" s="92"/>
      <c r="P66" s="92"/>
      <c r="Q66" s="92"/>
      <c r="R66" s="92"/>
      <c r="S66" s="92"/>
      <c r="T66" s="92"/>
      <c r="Y66" s="1742"/>
      <c r="Z66" s="1742"/>
      <c r="AA66" s="1742"/>
      <c r="AB66" s="1742"/>
      <c r="AC66" s="1742"/>
      <c r="AD66" s="1742"/>
      <c r="AE66" s="1742"/>
      <c r="AF66" s="1742"/>
      <c r="AG66" s="1742"/>
      <c r="AH66" s="103"/>
    </row>
    <row r="67" spans="1:69" s="127" customFormat="1" ht="13.5" customHeight="1">
      <c r="A67" s="120"/>
      <c r="B67" s="102" t="s">
        <v>511</v>
      </c>
      <c r="I67" s="92" t="s">
        <v>512</v>
      </c>
      <c r="Y67" s="1742"/>
      <c r="Z67" s="1742"/>
      <c r="AA67" s="1742"/>
      <c r="AB67" s="1742"/>
      <c r="AC67" s="1742"/>
      <c r="AD67" s="1742"/>
      <c r="AE67" s="1742"/>
      <c r="AF67" s="1742"/>
      <c r="AG67" s="1742"/>
      <c r="AH67" s="128"/>
    </row>
    <row r="68" spans="1:69" s="102" customFormat="1" ht="2.25" customHeight="1">
      <c r="A68" s="97"/>
      <c r="C68" s="92"/>
      <c r="D68" s="92"/>
      <c r="E68" s="92"/>
      <c r="F68" s="92"/>
      <c r="G68" s="92"/>
      <c r="H68" s="92"/>
      <c r="I68" s="92"/>
      <c r="J68" s="92"/>
      <c r="K68" s="92"/>
      <c r="L68" s="92"/>
      <c r="M68" s="92"/>
      <c r="N68" s="92"/>
      <c r="O68" s="92"/>
      <c r="P68" s="92"/>
      <c r="Q68" s="92"/>
      <c r="R68" s="92"/>
      <c r="S68" s="92"/>
      <c r="Y68" s="1742"/>
      <c r="Z68" s="1742"/>
      <c r="AA68" s="1742"/>
      <c r="AB68" s="1742"/>
      <c r="AC68" s="1742"/>
      <c r="AD68" s="1742"/>
      <c r="AE68" s="1742"/>
      <c r="AF68" s="1742"/>
      <c r="AG68" s="1742"/>
      <c r="AH68" s="103"/>
    </row>
    <row r="69" spans="1:69" s="102" customFormat="1" ht="13.5" customHeight="1">
      <c r="A69" s="97"/>
      <c r="B69" s="122" t="s">
        <v>66</v>
      </c>
      <c r="C69" s="102" t="s">
        <v>513</v>
      </c>
      <c r="I69" s="1726">
        <v>200000</v>
      </c>
      <c r="J69" s="1726"/>
      <c r="K69" s="1726"/>
      <c r="L69" s="1726"/>
      <c r="M69" s="1726"/>
      <c r="N69" s="1726"/>
      <c r="O69" s="1726"/>
      <c r="P69" s="1726"/>
      <c r="Q69" s="109" t="s">
        <v>502</v>
      </c>
      <c r="S69" s="122" t="e">
        <f>IF(AA69="","□","■")</f>
        <v>#REF!</v>
      </c>
      <c r="T69" s="102" t="s">
        <v>514</v>
      </c>
      <c r="AA69" s="1721" t="e">
        <f>IF(Application!#REF!="","",Application!#REF!)</f>
        <v>#REF!</v>
      </c>
      <c r="AB69" s="1721"/>
      <c r="AC69" s="1721"/>
      <c r="AD69" s="1721"/>
      <c r="AE69" s="1721"/>
      <c r="AF69" s="1721"/>
      <c r="AG69" s="102" t="s">
        <v>502</v>
      </c>
      <c r="AH69" s="103"/>
    </row>
    <row r="70" spans="1:69" s="102" customFormat="1" ht="12.75" customHeight="1">
      <c r="A70" s="97"/>
      <c r="C70" s="92" t="s">
        <v>515</v>
      </c>
      <c r="I70" s="1727"/>
      <c r="J70" s="1727"/>
      <c r="K70" s="1727"/>
      <c r="L70" s="1727"/>
      <c r="M70" s="1727"/>
      <c r="N70" s="1727"/>
      <c r="O70" s="1727"/>
      <c r="P70" s="1727"/>
      <c r="Q70" s="92" t="s">
        <v>505</v>
      </c>
      <c r="T70" s="92" t="s">
        <v>516</v>
      </c>
      <c r="AA70" s="1722"/>
      <c r="AB70" s="1722"/>
      <c r="AC70" s="1722"/>
      <c r="AD70" s="1722"/>
      <c r="AE70" s="1722"/>
      <c r="AF70" s="1722"/>
      <c r="AG70" s="92" t="s">
        <v>505</v>
      </c>
      <c r="AH70" s="103"/>
    </row>
    <row r="71" spans="1:69" s="102" customFormat="1" ht="2.25" customHeight="1">
      <c r="A71" s="97"/>
      <c r="C71" s="92"/>
      <c r="P71" s="92"/>
      <c r="Q71" s="92"/>
      <c r="U71" s="92"/>
      <c r="AG71" s="92"/>
      <c r="AH71" s="103"/>
    </row>
    <row r="72" spans="1:69" s="102" customFormat="1" ht="13.5" customHeight="1">
      <c r="A72" s="97"/>
      <c r="B72" s="133" t="s">
        <v>517</v>
      </c>
      <c r="C72" s="127"/>
      <c r="D72" s="127"/>
      <c r="E72" s="127"/>
      <c r="F72" s="127"/>
      <c r="G72" s="1605" t="s">
        <v>518</v>
      </c>
      <c r="H72" s="1605"/>
      <c r="I72" s="1605"/>
      <c r="J72" s="1605"/>
      <c r="K72" s="1605"/>
      <c r="L72" s="1605"/>
      <c r="N72" s="133" t="s">
        <v>519</v>
      </c>
      <c r="O72" s="127"/>
      <c r="P72" s="127"/>
      <c r="Q72" s="127"/>
      <c r="R72" s="1728">
        <f>IF('申請人用（認定）１'!H55="","",DATE('申請人用（認定）１'!H55,'申請人用（認定）１'!N55,'申請人用（認定）１'!R55))</f>
        <v>46296</v>
      </c>
      <c r="S72" s="1728"/>
      <c r="T72" s="1728"/>
      <c r="U72" s="1728"/>
      <c r="V72" s="134" t="s">
        <v>398</v>
      </c>
      <c r="W72" s="122" t="s">
        <v>65</v>
      </c>
      <c r="X72" s="102" t="s">
        <v>491</v>
      </c>
      <c r="Y72" s="127"/>
      <c r="Z72" s="127"/>
      <c r="AA72" s="1730"/>
      <c r="AB72" s="1730"/>
      <c r="AC72" s="1730"/>
      <c r="AD72" s="1730"/>
      <c r="AE72" s="1730"/>
      <c r="AF72" s="1730"/>
      <c r="AG72" s="102" t="s">
        <v>502</v>
      </c>
      <c r="AH72" s="103"/>
    </row>
    <row r="73" spans="1:69" s="102" customFormat="1" ht="12" customHeight="1">
      <c r="A73" s="97"/>
      <c r="B73" s="104" t="s">
        <v>520</v>
      </c>
      <c r="E73" s="92"/>
      <c r="F73" s="92"/>
      <c r="G73" s="1606"/>
      <c r="H73" s="1606"/>
      <c r="I73" s="1606"/>
      <c r="J73" s="1606"/>
      <c r="K73" s="1606"/>
      <c r="L73" s="1606"/>
      <c r="M73" s="92"/>
      <c r="N73" s="104" t="s">
        <v>521</v>
      </c>
      <c r="P73" s="135"/>
      <c r="Q73" s="135"/>
      <c r="R73" s="1729"/>
      <c r="S73" s="1729"/>
      <c r="T73" s="1729"/>
      <c r="U73" s="1729"/>
      <c r="V73" s="136"/>
      <c r="W73" s="136"/>
      <c r="X73" s="92" t="s">
        <v>372</v>
      </c>
      <c r="Y73" s="136"/>
      <c r="Z73" s="136"/>
      <c r="AA73" s="1731"/>
      <c r="AB73" s="1731"/>
      <c r="AC73" s="1731"/>
      <c r="AD73" s="1731"/>
      <c r="AE73" s="1731"/>
      <c r="AF73" s="1731"/>
      <c r="AG73" s="92" t="s">
        <v>505</v>
      </c>
      <c r="AH73" s="103"/>
    </row>
    <row r="74" spans="1:69" s="102" customFormat="1" ht="10.5" customHeight="1">
      <c r="A74" s="97"/>
      <c r="B74" s="104" t="s">
        <v>522</v>
      </c>
      <c r="E74" s="92"/>
      <c r="G74" s="92"/>
      <c r="N74" s="104" t="s">
        <v>523</v>
      </c>
      <c r="P74" s="135"/>
      <c r="Q74" s="135"/>
      <c r="V74" s="136"/>
      <c r="W74" s="136"/>
      <c r="X74" s="92"/>
      <c r="Y74" s="136"/>
      <c r="Z74" s="136"/>
      <c r="AG74" s="92"/>
      <c r="AH74" s="103"/>
    </row>
    <row r="75" spans="1:69" s="102" customFormat="1" ht="2.25" customHeight="1">
      <c r="A75" s="97"/>
      <c r="C75" s="92"/>
      <c r="AH75" s="103"/>
      <c r="AO75" s="109"/>
    </row>
    <row r="76" spans="1:69" s="102" customFormat="1" ht="14.25" customHeight="1">
      <c r="A76" s="97"/>
      <c r="B76" s="102" t="s">
        <v>524</v>
      </c>
      <c r="AH76" s="103"/>
      <c r="AO76" s="109"/>
      <c r="AV76" s="137"/>
      <c r="AW76" s="137"/>
      <c r="AX76" s="137"/>
      <c r="AY76" s="137"/>
      <c r="AZ76" s="137"/>
      <c r="BA76" s="137"/>
      <c r="BB76" s="137"/>
      <c r="BC76" s="137"/>
      <c r="BD76" s="137"/>
      <c r="BE76" s="137"/>
      <c r="BF76" s="137"/>
      <c r="BG76" s="137"/>
      <c r="BH76" s="137"/>
      <c r="BI76" s="137"/>
      <c r="BJ76" s="137"/>
      <c r="BK76" s="137"/>
      <c r="BL76" s="137"/>
      <c r="BM76" s="137"/>
      <c r="BN76" s="137"/>
      <c r="BO76" s="137"/>
    </row>
    <row r="77" spans="1:69" s="102" customFormat="1" ht="14.25" customHeight="1">
      <c r="A77" s="97"/>
      <c r="C77" s="1732" t="s">
        <v>525</v>
      </c>
      <c r="D77" s="1732"/>
      <c r="E77" s="1732"/>
      <c r="F77" s="1732"/>
      <c r="G77" s="1732"/>
      <c r="H77" s="1732"/>
      <c r="I77" s="1732"/>
      <c r="J77" s="1732"/>
      <c r="K77" s="1732"/>
      <c r="L77" s="1732"/>
      <c r="M77" s="1732"/>
      <c r="N77" s="1732"/>
      <c r="O77" s="1732"/>
      <c r="P77" s="1732"/>
      <c r="Q77" s="1732"/>
      <c r="R77" s="1732"/>
      <c r="S77" s="1732"/>
      <c r="T77" s="1732"/>
      <c r="U77" s="1732"/>
      <c r="V77" s="1732"/>
      <c r="W77" s="1732"/>
      <c r="X77" s="1732"/>
      <c r="Y77" s="1732"/>
      <c r="Z77" s="1732"/>
      <c r="AA77" s="1732"/>
      <c r="AB77" s="1732"/>
      <c r="AC77" s="1732"/>
      <c r="AD77" s="1732"/>
      <c r="AE77" s="1732"/>
      <c r="AF77" s="1732"/>
      <c r="AG77" s="1732"/>
      <c r="AH77" s="1733"/>
      <c r="AO77" s="109"/>
      <c r="AR77" s="138"/>
      <c r="AS77" s="138"/>
      <c r="AT77" s="138"/>
      <c r="AU77" s="138"/>
      <c r="AV77" s="138"/>
      <c r="AW77" s="138"/>
      <c r="AX77" s="138"/>
      <c r="AY77" s="138"/>
      <c r="AZ77" s="138"/>
      <c r="BA77" s="138"/>
      <c r="BB77" s="138"/>
      <c r="BC77" s="138"/>
      <c r="BD77" s="138"/>
      <c r="BE77" s="138"/>
      <c r="BF77" s="138"/>
      <c r="BG77" s="138"/>
      <c r="BH77" s="138"/>
      <c r="BI77" s="138"/>
      <c r="BJ77" s="138"/>
      <c r="BK77" s="138"/>
      <c r="BL77" s="138"/>
      <c r="BM77" s="138"/>
      <c r="BN77" s="138"/>
      <c r="BO77" s="138"/>
      <c r="BP77" s="138"/>
      <c r="BQ77" s="138"/>
    </row>
    <row r="78" spans="1:69" s="102" customFormat="1" ht="14.25" customHeight="1">
      <c r="A78" s="97"/>
      <c r="C78" s="102" t="s">
        <v>526</v>
      </c>
      <c r="G78" s="1611" t="e">
        <f>IF(Application!#REF!="","",Application!#REF!)</f>
        <v>#REF!</v>
      </c>
      <c r="H78" s="1611"/>
      <c r="I78" s="1611"/>
      <c r="J78" s="1611"/>
      <c r="K78" s="1611"/>
      <c r="L78" s="1611"/>
      <c r="M78" s="1611"/>
      <c r="N78" s="1611"/>
      <c r="O78" s="1611"/>
      <c r="P78" s="1611"/>
      <c r="Q78" s="1611"/>
      <c r="R78" s="1611"/>
      <c r="S78" s="1611"/>
      <c r="T78" s="1611"/>
      <c r="U78" s="1611"/>
      <c r="AH78" s="103"/>
      <c r="AR78" s="138"/>
      <c r="AS78" s="138"/>
      <c r="AT78" s="138"/>
      <c r="AU78" s="138"/>
      <c r="AV78" s="138"/>
      <c r="AW78" s="138"/>
      <c r="AX78" s="138"/>
      <c r="AY78" s="138"/>
      <c r="AZ78" s="138"/>
      <c r="BA78" s="138"/>
      <c r="BB78" s="138"/>
      <c r="BC78" s="138"/>
      <c r="BD78" s="138"/>
      <c r="BE78" s="138"/>
      <c r="BF78" s="138"/>
      <c r="BG78" s="138"/>
      <c r="BH78" s="138"/>
      <c r="BI78" s="138"/>
      <c r="BJ78" s="138"/>
      <c r="BK78" s="138"/>
      <c r="BL78" s="138"/>
      <c r="BM78" s="138"/>
      <c r="BN78" s="138"/>
      <c r="BO78" s="138"/>
      <c r="BP78" s="138"/>
      <c r="BQ78" s="138"/>
    </row>
    <row r="79" spans="1:69" s="102" customFormat="1" ht="12.75" customHeight="1">
      <c r="A79" s="97"/>
      <c r="D79" s="92" t="s">
        <v>419</v>
      </c>
      <c r="G79" s="1531"/>
      <c r="H79" s="1531"/>
      <c r="I79" s="1531"/>
      <c r="J79" s="1531"/>
      <c r="K79" s="1531"/>
      <c r="L79" s="1531"/>
      <c r="M79" s="1531"/>
      <c r="N79" s="1531"/>
      <c r="O79" s="1531"/>
      <c r="P79" s="1531"/>
      <c r="Q79" s="1531"/>
      <c r="R79" s="1531"/>
      <c r="S79" s="1531"/>
      <c r="T79" s="1531"/>
      <c r="U79" s="1531"/>
      <c r="AH79" s="103"/>
      <c r="AR79" s="138"/>
      <c r="AS79" s="138"/>
      <c r="AT79" s="138"/>
      <c r="AU79" s="138"/>
      <c r="AV79" s="138"/>
      <c r="AW79" s="138"/>
      <c r="AX79" s="138"/>
      <c r="AY79" s="138"/>
      <c r="AZ79" s="138"/>
      <c r="BA79" s="138"/>
      <c r="BB79" s="138"/>
      <c r="BC79" s="138"/>
      <c r="BD79" s="138"/>
      <c r="BE79" s="138"/>
      <c r="BF79" s="138"/>
      <c r="BG79" s="138"/>
      <c r="BH79" s="138"/>
      <c r="BI79" s="138"/>
      <c r="BJ79" s="138"/>
      <c r="BK79" s="138"/>
      <c r="BL79" s="138"/>
      <c r="BM79" s="138"/>
      <c r="BN79" s="138"/>
      <c r="BO79" s="138"/>
      <c r="BP79" s="138"/>
      <c r="BQ79" s="138"/>
    </row>
    <row r="80" spans="1:69" s="102" customFormat="1" ht="14.25" customHeight="1">
      <c r="A80" s="97"/>
      <c r="C80" s="102" t="s">
        <v>527</v>
      </c>
      <c r="G80" s="1734" t="e">
        <f>IF(Application!#REF!="","",Application!#REF!)</f>
        <v>#REF!</v>
      </c>
      <c r="H80" s="1734"/>
      <c r="I80" s="1734"/>
      <c r="J80" s="1734"/>
      <c r="K80" s="1734"/>
      <c r="L80" s="1734"/>
      <c r="M80" s="1734"/>
      <c r="N80" s="1734"/>
      <c r="O80" s="1734"/>
      <c r="P80" s="1734"/>
      <c r="Q80" s="1734"/>
      <c r="R80" s="1734"/>
      <c r="S80" s="1734"/>
      <c r="T80" s="1734"/>
      <c r="U80" s="1734"/>
      <c r="W80" s="102" t="s">
        <v>295</v>
      </c>
      <c r="AA80" s="1611" t="e">
        <f>IF(Application!#REF!="","",Application!#REF!)</f>
        <v>#REF!</v>
      </c>
      <c r="AB80" s="1611"/>
      <c r="AC80" s="1611"/>
      <c r="AD80" s="1611"/>
      <c r="AE80" s="1611"/>
      <c r="AF80" s="1611"/>
      <c r="AG80" s="1611"/>
      <c r="AH80" s="103"/>
      <c r="AR80" s="138"/>
      <c r="AS80" s="138"/>
      <c r="AT80" s="138"/>
      <c r="AU80" s="138"/>
      <c r="AV80" s="138"/>
      <c r="AW80" s="138"/>
      <c r="AX80" s="138"/>
      <c r="AY80" s="138"/>
      <c r="AZ80" s="138"/>
      <c r="BA80" s="139"/>
      <c r="BB80" s="140"/>
      <c r="BC80" s="141"/>
      <c r="BD80" s="141"/>
      <c r="BE80" s="141"/>
      <c r="BF80" s="141"/>
      <c r="BG80" s="138"/>
      <c r="BH80" s="138"/>
      <c r="BI80" s="138"/>
      <c r="BJ80" s="138"/>
      <c r="BK80" s="138"/>
      <c r="BL80" s="138"/>
      <c r="BM80" s="138"/>
      <c r="BN80" s="138"/>
      <c r="BO80" s="138"/>
      <c r="BP80" s="138"/>
      <c r="BQ80" s="138"/>
    </row>
    <row r="81" spans="1:69" s="102" customFormat="1" ht="12.75" customHeight="1">
      <c r="A81" s="97"/>
      <c r="D81" s="92" t="s">
        <v>436</v>
      </c>
      <c r="E81" s="92"/>
      <c r="F81" s="92"/>
      <c r="G81" s="1735"/>
      <c r="H81" s="1735"/>
      <c r="I81" s="1735"/>
      <c r="J81" s="1735"/>
      <c r="K81" s="1735"/>
      <c r="L81" s="1735"/>
      <c r="M81" s="1735"/>
      <c r="N81" s="1735"/>
      <c r="O81" s="1735"/>
      <c r="P81" s="1735"/>
      <c r="Q81" s="1735"/>
      <c r="R81" s="1735"/>
      <c r="S81" s="1735"/>
      <c r="T81" s="1735"/>
      <c r="U81" s="1735"/>
      <c r="V81" s="92"/>
      <c r="W81" s="92" t="s">
        <v>297</v>
      </c>
      <c r="X81" s="92"/>
      <c r="AA81" s="1531"/>
      <c r="AB81" s="1531"/>
      <c r="AC81" s="1531"/>
      <c r="AD81" s="1531"/>
      <c r="AE81" s="1531"/>
      <c r="AF81" s="1531"/>
      <c r="AG81" s="1531"/>
      <c r="AH81" s="103"/>
      <c r="AR81" s="138"/>
      <c r="AS81" s="138"/>
      <c r="AT81" s="138"/>
      <c r="AU81" s="138"/>
      <c r="AV81" s="138"/>
      <c r="AW81" s="138"/>
      <c r="AX81" s="138"/>
      <c r="AY81" s="138"/>
      <c r="AZ81" s="138"/>
      <c r="BA81" s="138"/>
      <c r="BB81" s="138"/>
      <c r="BC81" s="138"/>
      <c r="BD81" s="138"/>
      <c r="BE81" s="138"/>
      <c r="BF81" s="138"/>
      <c r="BG81" s="138"/>
      <c r="BH81" s="138"/>
      <c r="BI81" s="138"/>
      <c r="BJ81" s="138"/>
      <c r="BK81" s="138"/>
      <c r="BL81" s="138"/>
      <c r="BM81" s="138"/>
      <c r="BN81" s="138"/>
      <c r="BO81" s="138"/>
      <c r="BP81" s="138"/>
      <c r="BQ81" s="138"/>
    </row>
    <row r="82" spans="1:69" s="102" customFormat="1" ht="2.25" customHeight="1">
      <c r="A82" s="97"/>
      <c r="D82" s="92"/>
      <c r="E82" s="92"/>
      <c r="F82" s="92"/>
      <c r="G82" s="92"/>
      <c r="H82" s="92"/>
      <c r="I82" s="92"/>
      <c r="J82" s="92"/>
      <c r="K82" s="92"/>
      <c r="L82" s="92"/>
      <c r="M82" s="92"/>
      <c r="N82" s="92"/>
      <c r="O82" s="92"/>
      <c r="P82" s="92"/>
      <c r="Q82" s="92"/>
      <c r="R82" s="92"/>
      <c r="S82" s="92"/>
      <c r="T82" s="92"/>
      <c r="U82" s="92"/>
      <c r="V82" s="92"/>
      <c r="W82" s="92"/>
      <c r="X82" s="92"/>
      <c r="AH82" s="103"/>
      <c r="AR82" s="138"/>
      <c r="AS82" s="138"/>
      <c r="AT82" s="138"/>
      <c r="AU82" s="138"/>
      <c r="AV82" s="138"/>
      <c r="AW82" s="138"/>
      <c r="AX82" s="138"/>
      <c r="AY82" s="138"/>
      <c r="AZ82" s="138"/>
      <c r="BA82" s="138"/>
      <c r="BB82" s="138"/>
      <c r="BC82" s="138"/>
      <c r="BD82" s="138"/>
      <c r="BE82" s="138"/>
      <c r="BF82" s="138"/>
      <c r="BG82" s="138"/>
      <c r="BH82" s="138"/>
      <c r="BI82" s="138"/>
      <c r="BJ82" s="138"/>
      <c r="BK82" s="138"/>
      <c r="BL82" s="138"/>
      <c r="BM82" s="138"/>
      <c r="BN82" s="138"/>
      <c r="BO82" s="138"/>
      <c r="BP82" s="138"/>
      <c r="BQ82" s="138"/>
    </row>
    <row r="83" spans="1:69" s="102" customFormat="1" ht="14.25" customHeight="1">
      <c r="A83" s="142"/>
      <c r="C83" s="102" t="s">
        <v>528</v>
      </c>
      <c r="L83" s="1736" t="e">
        <f>IF(Application!#REF!="","",Application!#REF!)</f>
        <v>#REF!</v>
      </c>
      <c r="M83" s="1736"/>
      <c r="N83" s="1736"/>
      <c r="O83" s="1736"/>
      <c r="P83" s="1736"/>
      <c r="Q83" s="1736"/>
      <c r="R83" s="1736"/>
      <c r="S83" s="1736"/>
      <c r="T83" s="1736"/>
      <c r="U83" s="1736"/>
      <c r="W83" s="102" t="s">
        <v>295</v>
      </c>
      <c r="AA83" s="1611" t="e">
        <f>IF(Application!#REF!="","",Application!#REF!)</f>
        <v>#REF!</v>
      </c>
      <c r="AB83" s="1611"/>
      <c r="AC83" s="1611"/>
      <c r="AD83" s="1611"/>
      <c r="AE83" s="1611"/>
      <c r="AF83" s="1611"/>
      <c r="AG83" s="1611"/>
      <c r="AH83" s="103"/>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row>
    <row r="84" spans="1:69" s="102" customFormat="1" ht="12.75" customHeight="1">
      <c r="A84" s="97"/>
      <c r="D84" s="92" t="s">
        <v>529</v>
      </c>
      <c r="E84" s="92"/>
      <c r="F84" s="92"/>
      <c r="G84" s="92"/>
      <c r="H84" s="92"/>
      <c r="I84" s="92"/>
      <c r="J84" s="92"/>
      <c r="K84" s="92"/>
      <c r="L84" s="1737"/>
      <c r="M84" s="1737"/>
      <c r="N84" s="1737"/>
      <c r="O84" s="1737"/>
      <c r="P84" s="1737"/>
      <c r="Q84" s="1737"/>
      <c r="R84" s="1737"/>
      <c r="S84" s="1737"/>
      <c r="T84" s="1737"/>
      <c r="U84" s="1737"/>
      <c r="V84" s="92"/>
      <c r="W84" s="92" t="s">
        <v>297</v>
      </c>
      <c r="X84" s="92"/>
      <c r="AA84" s="1531"/>
      <c r="AB84" s="1531"/>
      <c r="AC84" s="1531"/>
      <c r="AD84" s="1531"/>
      <c r="AE84" s="1531"/>
      <c r="AF84" s="1531"/>
      <c r="AG84" s="1531"/>
      <c r="AH84" s="103"/>
      <c r="AR84" s="138"/>
      <c r="AS84" s="138"/>
      <c r="AT84" s="138"/>
      <c r="AU84" s="138"/>
      <c r="AV84" s="138"/>
      <c r="AW84" s="138"/>
      <c r="AX84" s="138"/>
      <c r="AY84" s="138"/>
      <c r="AZ84" s="138"/>
      <c r="BA84" s="138"/>
      <c r="BB84" s="138"/>
      <c r="BC84" s="138"/>
      <c r="BD84" s="138"/>
      <c r="BE84" s="138"/>
      <c r="BF84" s="138"/>
      <c r="BG84" s="138"/>
      <c r="BH84" s="138"/>
      <c r="BI84" s="138"/>
      <c r="BJ84" s="138"/>
      <c r="BK84" s="138"/>
      <c r="BL84" s="138"/>
      <c r="BM84" s="138"/>
      <c r="BN84" s="138"/>
      <c r="BO84" s="138"/>
      <c r="BP84" s="138"/>
      <c r="BQ84" s="138"/>
    </row>
    <row r="85" spans="1:69" s="102" customFormat="1" ht="2.25" customHeight="1">
      <c r="A85" s="97"/>
      <c r="D85" s="92"/>
      <c r="E85" s="92"/>
      <c r="F85" s="92"/>
      <c r="G85" s="92"/>
      <c r="H85" s="92"/>
      <c r="I85" s="92"/>
      <c r="J85" s="92"/>
      <c r="K85" s="92"/>
      <c r="L85" s="108"/>
      <c r="M85" s="108"/>
      <c r="N85" s="108"/>
      <c r="O85" s="108"/>
      <c r="P85" s="108"/>
      <c r="Q85" s="108"/>
      <c r="R85" s="108"/>
      <c r="S85" s="108"/>
      <c r="T85" s="108"/>
      <c r="U85" s="108"/>
      <c r="V85" s="92"/>
      <c r="W85" s="92"/>
      <c r="X85" s="92"/>
      <c r="AA85" s="108"/>
      <c r="AB85" s="108"/>
      <c r="AC85" s="108"/>
      <c r="AD85" s="108"/>
      <c r="AE85" s="108"/>
      <c r="AF85" s="108"/>
      <c r="AG85" s="108"/>
      <c r="AH85" s="103"/>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8"/>
    </row>
    <row r="86" spans="1:69" s="102" customFormat="1" ht="14.25" customHeight="1">
      <c r="A86" s="97"/>
      <c r="B86" s="105"/>
      <c r="C86" s="105" t="s">
        <v>530</v>
      </c>
      <c r="D86" s="105"/>
      <c r="H86" s="1721" t="e">
        <f>IF(Application!#REF!="","",Application!#REF!)</f>
        <v>#REF!</v>
      </c>
      <c r="I86" s="1721"/>
      <c r="J86" s="1721"/>
      <c r="K86" s="1721"/>
      <c r="L86" s="1721"/>
      <c r="M86" s="1721"/>
      <c r="N86" s="1721"/>
      <c r="O86" s="102" t="s">
        <v>502</v>
      </c>
      <c r="P86" s="111"/>
      <c r="Q86" s="1723" t="s">
        <v>531</v>
      </c>
      <c r="R86" s="1723"/>
      <c r="S86" s="1723"/>
      <c r="T86" s="1723"/>
      <c r="U86" s="143">
        <v>1</v>
      </c>
      <c r="V86" s="143" t="s">
        <v>212</v>
      </c>
      <c r="W86" s="143" t="s">
        <v>532</v>
      </c>
      <c r="X86" s="1724" t="e">
        <f>IF(Application!#REF!="","",Application!#REF!)</f>
        <v>#REF!</v>
      </c>
      <c r="Y86" s="1724"/>
      <c r="Z86" s="1724"/>
      <c r="AA86" s="144" t="s">
        <v>502</v>
      </c>
      <c r="AB86" s="145"/>
      <c r="AE86" s="116"/>
      <c r="AF86" s="116"/>
      <c r="AG86" s="116"/>
      <c r="AH86" s="103"/>
      <c r="AR86" s="138"/>
      <c r="AS86" s="138"/>
      <c r="AT86" s="138"/>
      <c r="AU86" s="138"/>
      <c r="AV86" s="138"/>
      <c r="AW86" s="138"/>
      <c r="AX86" s="138"/>
      <c r="AY86" s="138"/>
      <c r="AZ86" s="138"/>
      <c r="BA86" s="138"/>
      <c r="BB86" s="138"/>
      <c r="BC86" s="138"/>
      <c r="BD86" s="138"/>
      <c r="BE86" s="138"/>
      <c r="BF86" s="138"/>
      <c r="BG86" s="138"/>
      <c r="BH86" s="138"/>
      <c r="BI86" s="138"/>
      <c r="BJ86" s="138"/>
      <c r="BK86" s="138"/>
      <c r="BL86" s="138"/>
      <c r="BM86" s="138"/>
      <c r="BN86" s="138"/>
      <c r="BO86" s="138"/>
      <c r="BP86" s="138"/>
      <c r="BQ86" s="138"/>
    </row>
    <row r="87" spans="1:69" s="102" customFormat="1" ht="12.75" customHeight="1">
      <c r="A87" s="97"/>
      <c r="B87" s="105"/>
      <c r="C87" s="105"/>
      <c r="D87" s="113" t="s">
        <v>533</v>
      </c>
      <c r="H87" s="1722"/>
      <c r="I87" s="1722"/>
      <c r="J87" s="1722"/>
      <c r="K87" s="1722"/>
      <c r="L87" s="1722"/>
      <c r="M87" s="1722"/>
      <c r="N87" s="1722"/>
      <c r="O87" s="92" t="s">
        <v>505</v>
      </c>
      <c r="P87" s="111"/>
      <c r="Q87" s="1725" t="e">
        <f>IF(Application!#REF!="","","税引後の年収："&amp;TEXT(Application!#REF!,"#,##")&amp;"円")</f>
        <v>#REF!</v>
      </c>
      <c r="R87" s="1725"/>
      <c r="S87" s="1725"/>
      <c r="T87" s="1725"/>
      <c r="U87" s="1725"/>
      <c r="V87" s="1725"/>
      <c r="W87" s="1725"/>
      <c r="X87" s="1725"/>
      <c r="Y87" s="1725"/>
      <c r="Z87" s="1725"/>
      <c r="AA87" s="1725"/>
      <c r="AB87" s="1725"/>
      <c r="AE87" s="116"/>
      <c r="AF87" s="116"/>
      <c r="AG87" s="116"/>
      <c r="AH87" s="103"/>
      <c r="AR87" s="138"/>
      <c r="AS87" s="138"/>
      <c r="AT87" s="138"/>
      <c r="AU87" s="138"/>
      <c r="AV87" s="138"/>
      <c r="AW87" s="138"/>
      <c r="AX87" s="138"/>
      <c r="AY87" s="138"/>
      <c r="AZ87" s="138"/>
      <c r="BA87" s="138"/>
      <c r="BB87" s="138"/>
      <c r="BC87" s="138"/>
      <c r="BD87" s="138"/>
      <c r="BE87" s="138"/>
      <c r="BF87" s="138"/>
      <c r="BG87" s="138"/>
      <c r="BH87" s="138"/>
      <c r="BI87" s="138"/>
      <c r="BJ87" s="138"/>
      <c r="BK87" s="138"/>
      <c r="BL87" s="138"/>
      <c r="BM87" s="138"/>
      <c r="BN87" s="138"/>
      <c r="BO87" s="138"/>
      <c r="BP87" s="138"/>
      <c r="BQ87" s="138"/>
    </row>
    <row r="88" spans="1:69" s="102" customFormat="1" ht="4.5" customHeight="1">
      <c r="A88" s="117"/>
      <c r="B88" s="146"/>
      <c r="C88" s="147"/>
      <c r="D88" s="110"/>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18"/>
      <c r="AR88" s="138"/>
      <c r="AS88" s="138"/>
      <c r="AT88" s="138"/>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8"/>
    </row>
    <row r="89" spans="1:69" s="102" customFormat="1" ht="6" customHeight="1">
      <c r="A89" s="148"/>
      <c r="B89" s="148"/>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c r="AA89" s="149"/>
      <c r="AB89" s="149"/>
      <c r="AC89" s="149"/>
      <c r="AD89" s="149"/>
      <c r="AE89" s="149"/>
      <c r="AF89" s="149"/>
      <c r="AG89" s="149"/>
      <c r="AH89" s="148"/>
      <c r="AR89" s="138"/>
      <c r="AS89" s="138"/>
      <c r="AT89" s="138"/>
      <c r="AU89" s="138"/>
      <c r="AV89" s="138"/>
      <c r="AW89" s="138"/>
      <c r="AX89" s="138"/>
      <c r="AY89" s="138"/>
      <c r="AZ89" s="138"/>
      <c r="BA89" s="138"/>
      <c r="BB89" s="138"/>
      <c r="BC89" s="138"/>
      <c r="BD89" s="138"/>
      <c r="BE89" s="138"/>
      <c r="BF89" s="138"/>
      <c r="BG89" s="138"/>
      <c r="BH89" s="138"/>
      <c r="BI89" s="138"/>
      <c r="BJ89" s="138"/>
      <c r="BK89" s="138"/>
      <c r="BL89" s="138"/>
      <c r="BM89" s="138"/>
      <c r="BN89" s="138"/>
      <c r="BO89" s="138"/>
      <c r="BP89" s="138"/>
      <c r="BQ89" s="138"/>
    </row>
    <row r="90" spans="1:69" ht="12" customHeight="1">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0"/>
    </row>
    <row r="91" spans="1:69" ht="12" customHeight="1">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0"/>
    </row>
  </sheetData>
  <sheetProtection formatCells="0" selectLockedCells="1"/>
  <mergeCells count="70">
    <mergeCell ref="G5:AG6"/>
    <mergeCell ref="F8:S9"/>
    <mergeCell ref="Y8:AG9"/>
    <mergeCell ref="V11:Y12"/>
    <mergeCell ref="Z19:AF20"/>
    <mergeCell ref="P22:W22"/>
    <mergeCell ref="AF22:AG22"/>
    <mergeCell ref="B25:AG26"/>
    <mergeCell ref="AF27:AG27"/>
    <mergeCell ref="E29:R30"/>
    <mergeCell ref="V29:AG30"/>
    <mergeCell ref="H21:N22"/>
    <mergeCell ref="O21:W21"/>
    <mergeCell ref="X21:AB22"/>
    <mergeCell ref="AD21:AE22"/>
    <mergeCell ref="AF21:AG21"/>
    <mergeCell ref="G33:T34"/>
    <mergeCell ref="W33:AF34"/>
    <mergeCell ref="G36:J37"/>
    <mergeCell ref="K36:L36"/>
    <mergeCell ref="M36:N37"/>
    <mergeCell ref="O36:P36"/>
    <mergeCell ref="Q36:R36"/>
    <mergeCell ref="S36:V37"/>
    <mergeCell ref="W36:X36"/>
    <mergeCell ref="Y36:Z37"/>
    <mergeCell ref="AA36:AB36"/>
    <mergeCell ref="K37:L37"/>
    <mergeCell ref="O37:P37"/>
    <mergeCell ref="Q37:R37"/>
    <mergeCell ref="W37:X37"/>
    <mergeCell ref="AA37:AB37"/>
    <mergeCell ref="F64:M65"/>
    <mergeCell ref="Y65:AG68"/>
    <mergeCell ref="F39:AG40"/>
    <mergeCell ref="F42:AG43"/>
    <mergeCell ref="G49:T50"/>
    <mergeCell ref="G52:J53"/>
    <mergeCell ref="K52:L52"/>
    <mergeCell ref="M52:N53"/>
    <mergeCell ref="O52:P52"/>
    <mergeCell ref="Q52:R52"/>
    <mergeCell ref="S52:V53"/>
    <mergeCell ref="W52:X52"/>
    <mergeCell ref="Y52:Z53"/>
    <mergeCell ref="AA52:AB52"/>
    <mergeCell ref="K53:L53"/>
    <mergeCell ref="O53:P53"/>
    <mergeCell ref="AA53:AB53"/>
    <mergeCell ref="G58:N59"/>
    <mergeCell ref="AA58:AF59"/>
    <mergeCell ref="J61:Q62"/>
    <mergeCell ref="AA61:AF62"/>
    <mergeCell ref="Q53:R53"/>
    <mergeCell ref="W53:X53"/>
    <mergeCell ref="H86:N87"/>
    <mergeCell ref="Q86:T86"/>
    <mergeCell ref="X86:Z86"/>
    <mergeCell ref="Q87:AB87"/>
    <mergeCell ref="I69:P70"/>
    <mergeCell ref="AA69:AF70"/>
    <mergeCell ref="G72:L73"/>
    <mergeCell ref="R72:U73"/>
    <mergeCell ref="AA72:AF73"/>
    <mergeCell ref="C77:AH77"/>
    <mergeCell ref="G78:U79"/>
    <mergeCell ref="G80:U81"/>
    <mergeCell ref="AA80:AG81"/>
    <mergeCell ref="L83:U84"/>
    <mergeCell ref="AA83:AG84"/>
  </mergeCells>
  <phoneticPr fontId="34"/>
  <conditionalFormatting sqref="BA80">
    <cfRule type="expression" dxfId="0" priority="1">
      <formula>(BA80&lt;&gt;"")*(YEAR(TODAY())-YEAR(BA80))&gt;=30</formula>
    </cfRule>
  </conditionalFormatting>
  <dataValidations disablePrompts="1" count="2">
    <dataValidation type="textLength" allowBlank="1" showInputMessage="1" showErrorMessage="1" sqref="AV76:BO86" xr:uid="{E6A3A64B-1E3D-437D-A032-29F4B0A23E07}">
      <formula1>0</formula1>
      <formula2>0</formula2>
    </dataValidation>
    <dataValidation type="list" allowBlank="1" showInputMessage="1" showErrorMessage="1" sqref="B27 S58 V61 W72 M15 B69 R15 X15 B58 B32 B39 H15 C17 J17 Q17 V17 AB17 C19 J19 P19 V19" xr:uid="{4E225BB5-D4FA-4738-8680-0CF7009E3272}">
      <formula1>"□,■"</formula1>
    </dataValidation>
  </dataValidations>
  <printOptions horizontalCentered="1"/>
  <pageMargins left="0.39370078740157483" right="0.39370078740157483" top="0.19685039370078741" bottom="0.19685039370078741" header="0" footer="0"/>
  <pageSetup paperSize="9" scale="96" orientation="portrait"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0660B-FAF2-4CD3-B18E-65D1AC2B748F}">
  <sheetPr codeName="Sheet10">
    <pageSetUpPr fitToPage="1"/>
  </sheetPr>
  <dimension ref="A1:AO90"/>
  <sheetViews>
    <sheetView showGridLines="0" topLeftCell="A25" zoomScaleNormal="100" zoomScaleSheetLayoutView="100" workbookViewId="0">
      <selection activeCell="F51" sqref="F51:P52"/>
    </sheetView>
  </sheetViews>
  <sheetFormatPr defaultColWidth="2.625" defaultRowHeight="12" customHeight="1"/>
  <cols>
    <col min="1" max="34" width="3.125" style="284" customWidth="1"/>
    <col min="35" max="16384" width="2.625" style="284"/>
  </cols>
  <sheetData>
    <row r="1" spans="1:41" ht="15" customHeight="1">
      <c r="A1" s="283" t="s">
        <v>534</v>
      </c>
      <c r="Z1" s="284" t="s">
        <v>427</v>
      </c>
    </row>
    <row r="2" spans="1:41" ht="15" customHeight="1">
      <c r="A2" s="285" t="s">
        <v>535</v>
      </c>
      <c r="Z2" s="285" t="s">
        <v>429</v>
      </c>
    </row>
    <row r="3" spans="1:41" s="300" customFormat="1" ht="2.25" customHeight="1">
      <c r="A3" s="336"/>
      <c r="B3" s="334"/>
      <c r="C3" s="335"/>
      <c r="D3" s="335"/>
      <c r="E3" s="335"/>
      <c r="F3" s="335"/>
      <c r="G3" s="335"/>
      <c r="H3" s="335"/>
      <c r="I3" s="335"/>
      <c r="J3" s="335"/>
      <c r="K3" s="335"/>
      <c r="L3" s="335"/>
      <c r="M3" s="335"/>
      <c r="N3" s="335"/>
      <c r="O3" s="335"/>
      <c r="P3" s="335"/>
      <c r="Q3" s="335"/>
      <c r="R3" s="335"/>
      <c r="S3" s="335"/>
      <c r="T3" s="335"/>
      <c r="U3" s="335"/>
      <c r="V3" s="335"/>
      <c r="W3" s="335"/>
      <c r="X3" s="335"/>
      <c r="Y3" s="335"/>
      <c r="Z3" s="335"/>
      <c r="AA3" s="335"/>
      <c r="AB3" s="335"/>
      <c r="AC3" s="335"/>
      <c r="AD3" s="335"/>
      <c r="AE3" s="335"/>
      <c r="AF3" s="335"/>
      <c r="AG3" s="335"/>
      <c r="AH3" s="337"/>
    </row>
    <row r="4" spans="1:41" s="300" customFormat="1" ht="14.25" customHeight="1">
      <c r="A4" s="290"/>
      <c r="B4" s="291" t="s">
        <v>634</v>
      </c>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3"/>
      <c r="AO4" s="327"/>
    </row>
    <row r="5" spans="1:41" s="300" customFormat="1" ht="14.25" customHeight="1">
      <c r="A5" s="290"/>
      <c r="B5" s="310"/>
      <c r="C5" s="292" t="s">
        <v>635</v>
      </c>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38"/>
      <c r="AO5" s="327"/>
    </row>
    <row r="6" spans="1:41" s="300" customFormat="1" ht="2.25" customHeight="1">
      <c r="A6" s="290"/>
      <c r="B6" s="310"/>
      <c r="C6" s="292"/>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38"/>
      <c r="AO6" s="327"/>
    </row>
    <row r="7" spans="1:41" s="300" customFormat="1" ht="14.25" customHeight="1">
      <c r="A7" s="290"/>
      <c r="B7" s="291"/>
      <c r="C7" s="302" t="str">
        <f>IF(Application!M117="","□",
IF(OR(ISNUMBER(FIND("夫",Application!M117)),
      ISNUMBER(FIND("HUSBAND",UPPER(Application!M117)))),
   "■","□"))</f>
        <v>□</v>
      </c>
      <c r="D7" s="304" t="s">
        <v>538</v>
      </c>
      <c r="E7" s="304"/>
      <c r="F7" s="302" t="str">
        <f>IF(Application!M117="","□",
IF(OR(ISNUMBER(FIND("妻",Application!M117)),
      ISNUMBER(FIND("WIFE",UPPER(Application!M117)))),
   "■","□"))</f>
        <v>□</v>
      </c>
      <c r="G7" s="304" t="s">
        <v>539</v>
      </c>
      <c r="H7" s="291"/>
      <c r="I7" s="302" t="str">
        <f>IF(Application!M117="","□",IF(OR(COUNTIF(Application!M117,"父*"),COUNTIF(Application!M117,"Father"),COUNTIF(Application!M117,"father"),COUNTIF(Application!M117,"*①父*"),COUNTIF(Application!M117,"*②父*"),COUNTIF(Application!M117,"*①Father"),COUNTIF(Application!M117,"*②Father"),COUNTIF(Application!M117,"*①father"),COUNTIF(Application!M117,"*②father"),COUNTIF(Application!M117,"*①FATHER"),COUNTIF(Application!M117,"*②FATHER"),COUNTIF(Application!M117,"FATHER"),COUNTIF(Application!M117,"*ちち*")),"■","□"))</f>
        <v>□</v>
      </c>
      <c r="J7" s="304" t="s">
        <v>540</v>
      </c>
      <c r="K7" s="304"/>
      <c r="L7" s="302" t="str">
        <f>IF(Application!M117="","□",IF(OR(COUNTIF(Application!M117,"母*"),COUNTIF(Application!M117,"Mother"),COUNTIF(Application!M117,"mother"),COUNTIF(Application!M117,"*①母*"),COUNTIF(Application!M117,"*②母*"),COUNTIF(Application!M117,"*①Mother"),COUNTIF(Application!M117,"*②Mother"),COUNTIF(Application!M117,"*①mother"),COUNTIF(Application!M117,"*②mother"),COUNTIF(Application!M117,"*①MOATHER"),COUNTIF(Application!M117,"*②MOTHER"),COUNTIF(Application!M117,"MOTHER*"),COUNTIF(Application!M117,"*はは*")),"■","□"))</f>
        <v>□</v>
      </c>
      <c r="M7" s="291" t="s">
        <v>541</v>
      </c>
      <c r="N7" s="304"/>
      <c r="O7" s="302" t="str">
        <f>IF(Application!M117="","□",IF(OR(COUNTIF(Application!M117,"祖父*"),COUNTIF(Application!M117,"*rand*ather*"),COUNTIF(Application!M117,"*GRAND*FATHER*"),COUNTIF(Application!M117,"*爷*"),COUNTIF(Application!M117,"*①祖父*"),COUNTIF(Application!M117,"*②祖父*"),COUNTIF(Application!M117,"おじい*")),"■","□"))</f>
        <v>□</v>
      </c>
      <c r="P7" s="304" t="s">
        <v>542</v>
      </c>
      <c r="Q7" s="304"/>
      <c r="R7" s="291"/>
      <c r="S7" s="302" t="str">
        <f>IF(Application!M117="","□",IF(OR(COUNTIF(Application!M117,"祖母*"),COUNTIF(Application!M117,"*rand*other*"),COUNTIF(Application!M117,"*GRAND*MOTHER*"),COUNTIF(Application!M117,"姥姥"),COUNTIF(Application!M117,"*①祖母*"),COUNTIF(Application!M117,"*②祖母*"),COUNTIF(Application!M117,"おばあ*")),"■","□"))</f>
        <v>□</v>
      </c>
      <c r="T7" s="304" t="s">
        <v>543</v>
      </c>
      <c r="U7" s="304"/>
      <c r="V7" s="291"/>
      <c r="W7" s="302" t="str">
        <f>IF(Application!M117="","□",IF(OR(COUNTIF(Application!M117,"养父*"),COUNTIF(Application!M117,"*①养父*"),COUNTIF(Application!M117,"*②养父*"),COUNTIF(Application!M117,"養父*"),COUNTIF(Application!M117,"*oster*ather*"),COUNTIF(Application!M117,"*OSTER*ATHER*")),"■","□"))</f>
        <v>□</v>
      </c>
      <c r="X7" s="304" t="s">
        <v>544</v>
      </c>
      <c r="Y7" s="304"/>
      <c r="Z7" s="304"/>
      <c r="AA7" s="302" t="str">
        <f>IF(Application!M117="","□",IF(OR(COUNTIF(Application!M117,"养母*"),COUNTIF(Application!M117,"*①养母*"),COUNTIF(Application!M117,"*②养母*"),COUNTIF(Application!M117,"養母*"),COUNTIF(Application!M117,"*oster*other*"),COUNTIF(Application!M117,"*OSTER*OTHER*")),"■","□"))</f>
        <v>□</v>
      </c>
      <c r="AB7" s="291" t="s">
        <v>545</v>
      </c>
      <c r="AC7" s="304"/>
      <c r="AD7" s="304"/>
      <c r="AE7" s="291"/>
      <c r="AF7" s="304"/>
      <c r="AG7" s="304"/>
      <c r="AH7" s="293"/>
    </row>
    <row r="8" spans="1:41" s="300" customFormat="1" ht="14.25" customHeight="1">
      <c r="A8" s="290"/>
      <c r="B8" s="291"/>
      <c r="C8" s="304"/>
      <c r="D8" s="292" t="s">
        <v>546</v>
      </c>
      <c r="E8" s="292"/>
      <c r="F8" s="292"/>
      <c r="G8" s="292" t="s">
        <v>547</v>
      </c>
      <c r="H8" s="292"/>
      <c r="I8" s="292"/>
      <c r="J8" s="292" t="s">
        <v>548</v>
      </c>
      <c r="K8" s="292"/>
      <c r="L8" s="292"/>
      <c r="M8" s="292" t="s">
        <v>549</v>
      </c>
      <c r="N8" s="292"/>
      <c r="O8" s="292"/>
      <c r="P8" s="292" t="s">
        <v>550</v>
      </c>
      <c r="Q8" s="292"/>
      <c r="R8" s="292"/>
      <c r="S8" s="292"/>
      <c r="T8" s="292" t="s">
        <v>551</v>
      </c>
      <c r="U8" s="292"/>
      <c r="V8" s="292"/>
      <c r="W8" s="292"/>
      <c r="X8" s="292" t="s">
        <v>552</v>
      </c>
      <c r="Y8" s="292"/>
      <c r="Z8" s="292"/>
      <c r="AA8" s="292"/>
      <c r="AB8" s="292" t="s">
        <v>553</v>
      </c>
      <c r="AC8" s="304"/>
      <c r="AD8" s="304"/>
      <c r="AE8" s="304"/>
      <c r="AF8" s="304"/>
      <c r="AG8" s="304"/>
      <c r="AH8" s="293"/>
    </row>
    <row r="9" spans="1:41" s="300" customFormat="1" ht="2.25" customHeight="1">
      <c r="A9" s="290"/>
      <c r="B9" s="291"/>
      <c r="C9" s="304"/>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304"/>
      <c r="AD9" s="304"/>
      <c r="AE9" s="304"/>
      <c r="AF9" s="304"/>
      <c r="AG9" s="304"/>
      <c r="AH9" s="293"/>
    </row>
    <row r="10" spans="1:41" s="300" customFormat="1" ht="14.25" customHeight="1">
      <c r="A10" s="290"/>
      <c r="B10" s="291"/>
      <c r="C10" s="302" t="str">
        <f>IF(Application!M117="","□",IF(OR(COUNTIF(Application!M117,"*兄*"),COUNTIF(Application!M117,"*rother"),COUNTIF(Application!M117,"*BROTHER"),COUNTIF(Application!M117,"*哥*"),COUNTIF(Application!M117,"*弟*"),COUNTIF(Application!M117,"*姐*"),COUNTIF(Application!M117,"*ister"),COUNTIF(Application!M117,"*ISTER"),COUNTIF(Application!M117,"*姉*"),COUNTIF(Application!M117,"あね*"),COUNTIF(Application!M117,"あに*"),COUNTIF(Application!M117,"いもう*"),COUNTIF(Application!M117,"おとうと*")),"■","□"))</f>
        <v>□</v>
      </c>
      <c r="D10" s="304" t="s">
        <v>554</v>
      </c>
      <c r="E10" s="304"/>
      <c r="F10" s="304"/>
      <c r="G10" s="304"/>
      <c r="H10" s="291"/>
      <c r="I10" s="302" t="str">
        <f>IF(Application!M117="","□",IF(OR(COUNTIF(Application!M117,"*伯*"),COUNTIF(Application!M117,"*おじ"),COUNTIF(Application!M117,"*ncle"),COUNTIF(Application!M117,"*NCEL"),COUNTIF(Application!M117,"*叔*"),COUNTIF(Application!M117,"*婶*"),COUNTIF(Application!M117,"*おば"),COUNTIF(Application!M117,"*unt"),COUNTIF(Application!M117,"*UNT"),COUNTIF(Application!M117,"*姨*"),COUNTIF(Application!M117,"*舅*")),"■","□"))</f>
        <v>□</v>
      </c>
      <c r="J10" s="304" t="s">
        <v>555</v>
      </c>
      <c r="K10" s="304"/>
      <c r="L10" s="304"/>
      <c r="M10" s="291"/>
      <c r="N10" s="304"/>
      <c r="O10" s="304"/>
      <c r="P10" s="304"/>
      <c r="Q10" s="304"/>
      <c r="R10" s="291"/>
      <c r="S10" s="302" t="s">
        <v>65</v>
      </c>
      <c r="T10" s="304" t="s">
        <v>556</v>
      </c>
      <c r="U10" s="304"/>
      <c r="V10" s="304"/>
      <c r="W10" s="304"/>
      <c r="X10" s="304"/>
      <c r="Y10" s="304"/>
      <c r="Z10" s="304"/>
      <c r="AA10" s="302" t="s">
        <v>65</v>
      </c>
      <c r="AB10" s="291" t="s">
        <v>557</v>
      </c>
      <c r="AC10" s="304"/>
      <c r="AD10" s="304"/>
      <c r="AE10" s="304"/>
      <c r="AF10" s="304"/>
      <c r="AG10" s="304"/>
      <c r="AH10" s="293"/>
    </row>
    <row r="11" spans="1:41" s="300" customFormat="1" ht="14.25" customHeight="1">
      <c r="A11" s="290"/>
      <c r="B11" s="291"/>
      <c r="C11" s="304"/>
      <c r="D11" s="292" t="s">
        <v>558</v>
      </c>
      <c r="E11" s="292"/>
      <c r="F11" s="292"/>
      <c r="G11" s="292"/>
      <c r="H11" s="292"/>
      <c r="I11" s="292"/>
      <c r="J11" s="292" t="s">
        <v>559</v>
      </c>
      <c r="K11" s="292"/>
      <c r="L11" s="292"/>
      <c r="M11" s="292"/>
      <c r="N11" s="292"/>
      <c r="O11" s="292"/>
      <c r="P11" s="292"/>
      <c r="Q11" s="292"/>
      <c r="R11" s="292"/>
      <c r="S11" s="292"/>
      <c r="T11" s="292" t="s">
        <v>560</v>
      </c>
      <c r="U11" s="292"/>
      <c r="V11" s="292"/>
      <c r="W11" s="292"/>
      <c r="X11" s="292"/>
      <c r="Y11" s="292"/>
      <c r="Z11" s="292"/>
      <c r="AA11" s="292"/>
      <c r="AB11" s="292" t="s">
        <v>561</v>
      </c>
      <c r="AC11" s="304"/>
      <c r="AD11" s="304"/>
      <c r="AE11" s="304"/>
      <c r="AF11" s="304"/>
      <c r="AG11" s="304"/>
      <c r="AH11" s="293"/>
    </row>
    <row r="12" spans="1:41" s="300" customFormat="1" ht="2.25" customHeight="1">
      <c r="A12" s="290"/>
      <c r="B12" s="291"/>
      <c r="C12" s="304"/>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304"/>
      <c r="AD12" s="304"/>
      <c r="AE12" s="304"/>
      <c r="AF12" s="304"/>
      <c r="AG12" s="304"/>
      <c r="AH12" s="293"/>
    </row>
    <row r="13" spans="1:41" s="300" customFormat="1" ht="14.25" customHeight="1">
      <c r="A13" s="316"/>
      <c r="B13" s="302"/>
      <c r="C13" s="302" t="s">
        <v>65</v>
      </c>
      <c r="D13" s="304" t="s">
        <v>562</v>
      </c>
      <c r="E13" s="304"/>
      <c r="F13" s="304"/>
      <c r="G13" s="304"/>
      <c r="H13" s="291"/>
      <c r="I13" s="304"/>
      <c r="J13" s="304"/>
      <c r="K13" s="291"/>
      <c r="L13" s="302" t="s">
        <v>65</v>
      </c>
      <c r="M13" s="304" t="s">
        <v>563</v>
      </c>
      <c r="N13" s="304"/>
      <c r="O13" s="304"/>
      <c r="P13" s="304"/>
      <c r="Q13" s="304"/>
      <c r="R13" s="291"/>
      <c r="S13" s="304"/>
      <c r="T13" s="304"/>
      <c r="U13" s="304"/>
      <c r="V13" s="304"/>
      <c r="W13" s="304"/>
      <c r="X13" s="304"/>
      <c r="Y13" s="304"/>
      <c r="Z13" s="304"/>
      <c r="AA13" s="304"/>
      <c r="AB13" s="304"/>
      <c r="AC13" s="304"/>
      <c r="AD13" s="304"/>
      <c r="AE13" s="304"/>
      <c r="AF13" s="304"/>
      <c r="AG13" s="304"/>
      <c r="AH13" s="293"/>
    </row>
    <row r="14" spans="1:41" s="300" customFormat="1" ht="14.25" customHeight="1">
      <c r="A14" s="290"/>
      <c r="B14" s="291"/>
      <c r="C14" s="304"/>
      <c r="D14" s="292" t="s">
        <v>564</v>
      </c>
      <c r="E14" s="292"/>
      <c r="F14" s="292"/>
      <c r="G14" s="292"/>
      <c r="H14" s="292"/>
      <c r="I14" s="292"/>
      <c r="J14" s="292"/>
      <c r="K14" s="291"/>
      <c r="L14" s="292"/>
      <c r="M14" s="292" t="s">
        <v>565</v>
      </c>
      <c r="N14" s="304"/>
      <c r="O14" s="304"/>
      <c r="P14" s="304"/>
      <c r="Q14" s="304"/>
      <c r="R14" s="304"/>
      <c r="S14" s="304"/>
      <c r="T14" s="304"/>
      <c r="U14" s="304"/>
      <c r="V14" s="304"/>
      <c r="W14" s="304"/>
      <c r="X14" s="304"/>
      <c r="Y14" s="304"/>
      <c r="Z14" s="304"/>
      <c r="AA14" s="304"/>
      <c r="AB14" s="304"/>
      <c r="AC14" s="304"/>
      <c r="AD14" s="304"/>
      <c r="AE14" s="304"/>
      <c r="AF14" s="304"/>
      <c r="AG14" s="304"/>
      <c r="AH14" s="293"/>
    </row>
    <row r="15" spans="1:41" s="300" customFormat="1" ht="2.25" customHeight="1">
      <c r="A15" s="290"/>
      <c r="B15" s="291"/>
      <c r="C15" s="304"/>
      <c r="D15" s="292"/>
      <c r="E15" s="292"/>
      <c r="F15" s="292"/>
      <c r="G15" s="292"/>
      <c r="H15" s="292"/>
      <c r="I15" s="292"/>
      <c r="J15" s="292"/>
      <c r="K15" s="291"/>
      <c r="L15" s="292"/>
      <c r="M15" s="292"/>
      <c r="N15" s="304"/>
      <c r="O15" s="304"/>
      <c r="P15" s="304"/>
      <c r="Q15" s="304"/>
      <c r="R15" s="304"/>
      <c r="S15" s="304"/>
      <c r="T15" s="304"/>
      <c r="U15" s="304"/>
      <c r="V15" s="304"/>
      <c r="W15" s="304"/>
      <c r="X15" s="304"/>
      <c r="Y15" s="304"/>
      <c r="Z15" s="304"/>
      <c r="AA15" s="304"/>
      <c r="AB15" s="304"/>
      <c r="AC15" s="304"/>
      <c r="AD15" s="304"/>
      <c r="AE15" s="304"/>
      <c r="AF15" s="304"/>
      <c r="AG15" s="304"/>
      <c r="AH15" s="293"/>
    </row>
    <row r="16" spans="1:41" s="300" customFormat="1" ht="14.25" customHeight="1">
      <c r="A16" s="290"/>
      <c r="B16" s="291"/>
      <c r="C16" s="302" t="s">
        <v>65</v>
      </c>
      <c r="D16" s="304" t="s">
        <v>566</v>
      </c>
      <c r="E16" s="304"/>
      <c r="F16" s="304"/>
      <c r="G16" s="304"/>
      <c r="H16" s="304"/>
      <c r="I16" s="304"/>
      <c r="J16" s="304"/>
      <c r="K16" s="304"/>
      <c r="L16" s="304"/>
      <c r="M16" s="304"/>
      <c r="N16" s="304"/>
      <c r="O16" s="304"/>
      <c r="P16" s="304"/>
      <c r="Q16" s="304"/>
      <c r="R16" s="291"/>
      <c r="S16" s="302" t="str">
        <f>IF(W16="","□","■")</f>
        <v>□</v>
      </c>
      <c r="T16" s="304" t="s">
        <v>465</v>
      </c>
      <c r="U16" s="304"/>
      <c r="V16" s="304"/>
      <c r="W16" s="1758" t="str">
        <f>IF(Application!M117="","",IF(OR(COUNTIF(Application!M117,"*本人*"),COUNTIF(Application!M117,"*yself*"),COUNTIF(Application!M117,"*YSELF*"),COUNTIF(Application!M117,"*他*"),COUNTIF(Application!M117,"other*"),COUNTIF(Application!M117,"OTHER*"),COUNTIF(Application!M117,"*義理*"),COUNTIF(Application!M117,"*岳*"),COUNTIF(Application!M117,"*in*law*"),COUNTIF(Application!M117,"*IN*LAW*"),COUNTIF(Application!M117,"*In*Law*")),Application!M117,""))</f>
        <v/>
      </c>
      <c r="X16" s="1758"/>
      <c r="Y16" s="1758"/>
      <c r="Z16" s="1758"/>
      <c r="AA16" s="1758"/>
      <c r="AB16" s="1758"/>
      <c r="AC16" s="304" t="s">
        <v>398</v>
      </c>
      <c r="AD16" s="304"/>
      <c r="AE16" s="304"/>
      <c r="AF16" s="304"/>
      <c r="AG16" s="304"/>
      <c r="AH16" s="293"/>
    </row>
    <row r="17" spans="1:34" s="300" customFormat="1" ht="14.25" customHeight="1">
      <c r="A17" s="290"/>
      <c r="B17" s="291"/>
      <c r="C17" s="304"/>
      <c r="D17" s="292" t="s">
        <v>568</v>
      </c>
      <c r="E17" s="292"/>
      <c r="F17" s="292"/>
      <c r="G17" s="292"/>
      <c r="H17" s="292"/>
      <c r="I17" s="292"/>
      <c r="J17" s="292"/>
      <c r="K17" s="292"/>
      <c r="L17" s="292"/>
      <c r="M17" s="292"/>
      <c r="N17" s="292"/>
      <c r="O17" s="292"/>
      <c r="P17" s="292"/>
      <c r="Q17" s="292"/>
      <c r="R17" s="291"/>
      <c r="S17" s="292"/>
      <c r="T17" s="292" t="s">
        <v>372</v>
      </c>
      <c r="U17" s="292"/>
      <c r="V17" s="304"/>
      <c r="W17" s="1758"/>
      <c r="X17" s="1758"/>
      <c r="Y17" s="1758"/>
      <c r="Z17" s="1758"/>
      <c r="AA17" s="1758"/>
      <c r="AB17" s="1758"/>
      <c r="AC17" s="304"/>
      <c r="AD17" s="304"/>
      <c r="AE17" s="304"/>
      <c r="AF17" s="304"/>
      <c r="AG17" s="304"/>
      <c r="AH17" s="293"/>
    </row>
    <row r="18" spans="1:34" s="300" customFormat="1" ht="2.25" customHeight="1">
      <c r="A18" s="290"/>
      <c r="B18" s="291"/>
      <c r="C18" s="304"/>
      <c r="D18" s="292"/>
      <c r="E18" s="292"/>
      <c r="F18" s="292"/>
      <c r="G18" s="292"/>
      <c r="H18" s="292"/>
      <c r="I18" s="292"/>
      <c r="J18" s="292"/>
      <c r="K18" s="292"/>
      <c r="L18" s="292"/>
      <c r="M18" s="292"/>
      <c r="N18" s="292"/>
      <c r="O18" s="292"/>
      <c r="P18" s="292"/>
      <c r="Q18" s="292"/>
      <c r="R18" s="292"/>
      <c r="S18" s="292"/>
      <c r="T18" s="292"/>
      <c r="U18" s="304"/>
      <c r="V18" s="304"/>
      <c r="W18" s="304"/>
      <c r="X18" s="304"/>
      <c r="Y18" s="304"/>
      <c r="Z18" s="304"/>
      <c r="AA18" s="304"/>
      <c r="AB18" s="304"/>
      <c r="AC18" s="304"/>
      <c r="AD18" s="304"/>
      <c r="AE18" s="304"/>
      <c r="AF18" s="304"/>
      <c r="AG18" s="304"/>
      <c r="AH18" s="293"/>
    </row>
    <row r="19" spans="1:34" s="300" customFormat="1" ht="14.25" customHeight="1">
      <c r="A19" s="290"/>
      <c r="B19" s="291" t="s">
        <v>636</v>
      </c>
      <c r="C19" s="304"/>
      <c r="D19" s="304"/>
      <c r="E19" s="304"/>
      <c r="F19" s="304"/>
      <c r="G19" s="304"/>
      <c r="H19" s="304"/>
      <c r="I19" s="304"/>
      <c r="J19" s="304"/>
      <c r="K19" s="304"/>
      <c r="L19" s="304"/>
      <c r="M19" s="304"/>
      <c r="N19" s="304"/>
      <c r="O19" s="304"/>
      <c r="P19" s="304"/>
      <c r="Q19" s="304"/>
      <c r="R19" s="304"/>
      <c r="S19" s="304"/>
      <c r="T19" s="304"/>
      <c r="U19" s="304"/>
      <c r="V19" s="304"/>
      <c r="W19" s="304"/>
      <c r="X19" s="304"/>
      <c r="Y19" s="304"/>
      <c r="Z19" s="304"/>
      <c r="AA19" s="304"/>
      <c r="AB19" s="304"/>
      <c r="AC19" s="304"/>
      <c r="AD19" s="304"/>
      <c r="AE19" s="304"/>
      <c r="AF19" s="304"/>
      <c r="AG19" s="304"/>
      <c r="AH19" s="293"/>
    </row>
    <row r="20" spans="1:34" s="300" customFormat="1" ht="14.25" customHeight="1">
      <c r="A20" s="290"/>
      <c r="B20" s="291"/>
      <c r="C20" s="1639" t="s">
        <v>637</v>
      </c>
      <c r="D20" s="1639"/>
      <c r="E20" s="1639"/>
      <c r="F20" s="1639"/>
      <c r="G20" s="1639"/>
      <c r="H20" s="1639"/>
      <c r="I20" s="1639"/>
      <c r="J20" s="1639"/>
      <c r="K20" s="1639"/>
      <c r="L20" s="1639"/>
      <c r="M20" s="1639"/>
      <c r="N20" s="1639"/>
      <c r="O20" s="1639"/>
      <c r="P20" s="1639"/>
      <c r="Q20" s="1639"/>
      <c r="R20" s="1639"/>
      <c r="S20" s="1639"/>
      <c r="T20" s="1639"/>
      <c r="U20" s="1639"/>
      <c r="V20" s="1639"/>
      <c r="W20" s="1639"/>
      <c r="X20" s="1639"/>
      <c r="Y20" s="1639"/>
      <c r="Z20" s="1639"/>
      <c r="AA20" s="1639"/>
      <c r="AB20" s="1639"/>
      <c r="AC20" s="1639"/>
      <c r="AD20" s="1639"/>
      <c r="AE20" s="1639"/>
      <c r="AF20" s="1639"/>
      <c r="AG20" s="1639"/>
      <c r="AH20" s="1640"/>
    </row>
    <row r="21" spans="1:34" s="300" customFormat="1" ht="2.25" customHeight="1">
      <c r="A21" s="290"/>
      <c r="B21" s="291"/>
      <c r="C21" s="292"/>
      <c r="D21" s="304"/>
      <c r="E21" s="304"/>
      <c r="F21" s="304"/>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293"/>
    </row>
    <row r="22" spans="1:34" s="300" customFormat="1" ht="14.25" customHeight="1">
      <c r="A22" s="290"/>
      <c r="B22" s="291"/>
      <c r="C22" s="302" t="s">
        <v>65</v>
      </c>
      <c r="D22" s="304" t="s">
        <v>572</v>
      </c>
      <c r="E22" s="304"/>
      <c r="F22" s="304"/>
      <c r="G22" s="304"/>
      <c r="H22" s="304"/>
      <c r="I22" s="302" t="s">
        <v>65</v>
      </c>
      <c r="J22" s="304" t="s">
        <v>573</v>
      </c>
      <c r="K22" s="304"/>
      <c r="L22" s="304"/>
      <c r="M22" s="304"/>
      <c r="N22" s="304"/>
      <c r="O22" s="304"/>
      <c r="P22" s="302" t="s">
        <v>65</v>
      </c>
      <c r="Q22" s="304" t="s">
        <v>574</v>
      </c>
      <c r="R22" s="304"/>
      <c r="S22" s="304"/>
      <c r="T22" s="304"/>
      <c r="U22" s="304"/>
      <c r="V22" s="304"/>
      <c r="W22" s="304"/>
      <c r="X22" s="304"/>
      <c r="Y22" s="304"/>
      <c r="Z22" s="304"/>
      <c r="AA22" s="304"/>
      <c r="AB22" s="304"/>
      <c r="AC22" s="304"/>
      <c r="AD22" s="304"/>
      <c r="AE22" s="304"/>
      <c r="AF22" s="304"/>
      <c r="AG22" s="304"/>
      <c r="AH22" s="293"/>
    </row>
    <row r="23" spans="1:34" s="300" customFormat="1" ht="14.25" customHeight="1">
      <c r="A23" s="290"/>
      <c r="B23" s="291"/>
      <c r="C23" s="304"/>
      <c r="D23" s="292" t="s">
        <v>575</v>
      </c>
      <c r="E23" s="292"/>
      <c r="F23" s="292"/>
      <c r="G23" s="292"/>
      <c r="H23" s="292"/>
      <c r="I23" s="292"/>
      <c r="J23" s="292" t="s">
        <v>576</v>
      </c>
      <c r="K23" s="292"/>
      <c r="L23" s="292"/>
      <c r="M23" s="292"/>
      <c r="N23" s="292"/>
      <c r="O23" s="292"/>
      <c r="P23" s="292"/>
      <c r="Q23" s="292" t="s">
        <v>577</v>
      </c>
      <c r="R23" s="292"/>
      <c r="S23" s="304"/>
      <c r="T23" s="304"/>
      <c r="U23" s="304"/>
      <c r="V23" s="304"/>
      <c r="W23" s="304"/>
      <c r="X23" s="304"/>
      <c r="Y23" s="304"/>
      <c r="Z23" s="304"/>
      <c r="AA23" s="304"/>
      <c r="AB23" s="304"/>
      <c r="AC23" s="304"/>
      <c r="AD23" s="304"/>
      <c r="AE23" s="304"/>
      <c r="AF23" s="304"/>
      <c r="AG23" s="304"/>
      <c r="AH23" s="293"/>
    </row>
    <row r="24" spans="1:34" s="300" customFormat="1" ht="2.25" customHeight="1">
      <c r="A24" s="290"/>
      <c r="B24" s="291"/>
      <c r="C24" s="304"/>
      <c r="D24" s="292"/>
      <c r="E24" s="292"/>
      <c r="F24" s="292"/>
      <c r="G24" s="292"/>
      <c r="H24" s="292"/>
      <c r="I24" s="292"/>
      <c r="J24" s="292"/>
      <c r="K24" s="292"/>
      <c r="L24" s="292"/>
      <c r="M24" s="292"/>
      <c r="N24" s="292"/>
      <c r="O24" s="292"/>
      <c r="P24" s="292"/>
      <c r="Q24" s="292"/>
      <c r="R24" s="292"/>
      <c r="S24" s="304"/>
      <c r="T24" s="304"/>
      <c r="U24" s="304"/>
      <c r="V24" s="304"/>
      <c r="W24" s="304"/>
      <c r="X24" s="304"/>
      <c r="Y24" s="304"/>
      <c r="Z24" s="304"/>
      <c r="AA24" s="304"/>
      <c r="AB24" s="304"/>
      <c r="AC24" s="304"/>
      <c r="AD24" s="304"/>
      <c r="AE24" s="304"/>
      <c r="AF24" s="304"/>
      <c r="AG24" s="304"/>
      <c r="AH24" s="293"/>
    </row>
    <row r="25" spans="1:34" s="300" customFormat="1" ht="14.25" customHeight="1">
      <c r="A25" s="290"/>
      <c r="B25" s="291"/>
      <c r="C25" s="302" t="s">
        <v>65</v>
      </c>
      <c r="D25" s="1759" t="s">
        <v>578</v>
      </c>
      <c r="E25" s="1760"/>
      <c r="F25" s="1760"/>
      <c r="G25" s="1760"/>
      <c r="H25" s="1760"/>
      <c r="I25" s="1760"/>
      <c r="J25" s="1760"/>
      <c r="K25" s="1760"/>
      <c r="L25" s="1760"/>
      <c r="M25" s="1760"/>
      <c r="N25" s="1760"/>
      <c r="O25" s="1761"/>
      <c r="P25" s="1761"/>
      <c r="Q25" s="1761"/>
      <c r="R25" s="1761"/>
      <c r="S25" s="1761"/>
      <c r="T25" s="1761"/>
      <c r="U25" s="1761"/>
      <c r="V25" s="304" t="s">
        <v>398</v>
      </c>
      <c r="W25" s="302" t="s">
        <v>65</v>
      </c>
      <c r="X25" s="304" t="s">
        <v>465</v>
      </c>
      <c r="Y25" s="304"/>
      <c r="Z25" s="291"/>
      <c r="AA25" s="1761"/>
      <c r="AB25" s="1761"/>
      <c r="AC25" s="1761"/>
      <c r="AD25" s="1761"/>
      <c r="AE25" s="1761"/>
      <c r="AF25" s="1761"/>
      <c r="AG25" s="304" t="s">
        <v>398</v>
      </c>
      <c r="AH25" s="293"/>
    </row>
    <row r="26" spans="1:34" s="300" customFormat="1" ht="14.25" customHeight="1">
      <c r="A26" s="290"/>
      <c r="B26" s="291"/>
      <c r="C26" s="292"/>
      <c r="D26" s="1675" t="s">
        <v>579</v>
      </c>
      <c r="E26" s="1675"/>
      <c r="F26" s="1675"/>
      <c r="G26" s="1675"/>
      <c r="H26" s="1675"/>
      <c r="I26" s="1675"/>
      <c r="J26" s="1675"/>
      <c r="K26" s="1675"/>
      <c r="L26" s="1675"/>
      <c r="M26" s="1675"/>
      <c r="N26" s="1675"/>
      <c r="O26" s="1761"/>
      <c r="P26" s="1761"/>
      <c r="Q26" s="1761"/>
      <c r="R26" s="1761"/>
      <c r="S26" s="1761"/>
      <c r="T26" s="1761"/>
      <c r="U26" s="1761"/>
      <c r="V26" s="304"/>
      <c r="W26" s="304"/>
      <c r="X26" s="292" t="s">
        <v>372</v>
      </c>
      <c r="Y26" s="304"/>
      <c r="Z26" s="304"/>
      <c r="AA26" s="1761"/>
      <c r="AB26" s="1761"/>
      <c r="AC26" s="1761"/>
      <c r="AD26" s="1761"/>
      <c r="AE26" s="1761"/>
      <c r="AF26" s="1761"/>
      <c r="AG26" s="304"/>
      <c r="AH26" s="293"/>
    </row>
    <row r="27" spans="1:34" s="300" customFormat="1" ht="9" customHeight="1">
      <c r="A27" s="290"/>
      <c r="B27" s="291"/>
      <c r="C27" s="292"/>
      <c r="D27" s="1675"/>
      <c r="E27" s="1675"/>
      <c r="F27" s="1675"/>
      <c r="G27" s="1675"/>
      <c r="H27" s="1675"/>
      <c r="I27" s="1675"/>
      <c r="J27" s="1675"/>
      <c r="K27" s="1675"/>
      <c r="L27" s="1675"/>
      <c r="M27" s="1675"/>
      <c r="N27" s="1675"/>
      <c r="O27" s="292"/>
      <c r="P27" s="292"/>
      <c r="Q27" s="291"/>
      <c r="R27" s="292"/>
      <c r="S27" s="304"/>
      <c r="T27" s="304"/>
      <c r="U27" s="304"/>
      <c r="V27" s="304"/>
      <c r="W27" s="304"/>
      <c r="X27" s="292"/>
      <c r="Y27" s="304"/>
      <c r="Z27" s="304"/>
      <c r="AA27" s="304"/>
      <c r="AB27" s="304"/>
      <c r="AC27" s="304"/>
      <c r="AD27" s="304"/>
      <c r="AE27" s="304"/>
      <c r="AF27" s="304"/>
      <c r="AG27" s="304"/>
      <c r="AH27" s="293"/>
    </row>
    <row r="28" spans="1:34" s="300" customFormat="1" ht="2.25" customHeight="1">
      <c r="A28" s="290"/>
      <c r="B28" s="291"/>
      <c r="C28" s="292"/>
      <c r="D28" s="292"/>
      <c r="E28" s="292"/>
      <c r="F28" s="292"/>
      <c r="G28" s="292"/>
      <c r="H28" s="292"/>
      <c r="I28" s="292"/>
      <c r="J28" s="292"/>
      <c r="K28" s="292"/>
      <c r="L28" s="292"/>
      <c r="M28" s="292"/>
      <c r="N28" s="292"/>
      <c r="O28" s="292"/>
      <c r="P28" s="292"/>
      <c r="Q28" s="291"/>
      <c r="R28" s="292"/>
      <c r="S28" s="304"/>
      <c r="T28" s="304"/>
      <c r="U28" s="304"/>
      <c r="V28" s="304"/>
      <c r="W28" s="304"/>
      <c r="X28" s="292"/>
      <c r="Y28" s="304"/>
      <c r="Z28" s="304"/>
      <c r="AA28" s="304"/>
      <c r="AB28" s="304"/>
      <c r="AC28" s="304"/>
      <c r="AD28" s="304"/>
      <c r="AE28" s="304"/>
      <c r="AF28" s="304"/>
      <c r="AG28" s="304"/>
      <c r="AH28" s="293"/>
    </row>
    <row r="29" spans="1:34" s="300" customFormat="1" ht="13.5" customHeight="1">
      <c r="A29" s="290" t="s">
        <v>638</v>
      </c>
      <c r="B29" s="291"/>
      <c r="C29" s="304"/>
      <c r="D29" s="304"/>
      <c r="E29" s="304"/>
      <c r="F29" s="304"/>
      <c r="G29" s="291"/>
      <c r="H29" s="292" t="s">
        <v>581</v>
      </c>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6"/>
    </row>
    <row r="30" spans="1:34" s="300" customFormat="1" ht="2.25" customHeight="1">
      <c r="A30" s="290"/>
      <c r="B30" s="291"/>
      <c r="C30" s="304"/>
      <c r="D30" s="304"/>
      <c r="E30" s="304"/>
      <c r="F30" s="304"/>
      <c r="G30" s="291"/>
      <c r="H30" s="292"/>
      <c r="I30" s="304"/>
      <c r="J30" s="304"/>
      <c r="K30" s="304"/>
      <c r="L30" s="304"/>
      <c r="M30" s="304"/>
      <c r="N30" s="304"/>
      <c r="O30" s="304"/>
      <c r="P30" s="304"/>
      <c r="Q30" s="304"/>
      <c r="R30" s="304"/>
      <c r="S30" s="304"/>
      <c r="T30" s="304"/>
      <c r="U30" s="304"/>
      <c r="V30" s="304"/>
      <c r="W30" s="304"/>
      <c r="X30" s="304"/>
      <c r="Y30" s="304"/>
      <c r="Z30" s="304"/>
      <c r="AA30" s="304"/>
      <c r="AB30" s="304"/>
      <c r="AC30" s="304"/>
      <c r="AD30" s="304"/>
      <c r="AE30" s="304"/>
      <c r="AF30" s="304"/>
      <c r="AG30" s="304"/>
      <c r="AH30" s="306"/>
    </row>
    <row r="31" spans="1:34" s="300" customFormat="1" ht="13.5" customHeight="1">
      <c r="A31" s="290"/>
      <c r="B31" s="209" t="str">
        <f>'★Resume-2★'!B32</f>
        <v>□</v>
      </c>
      <c r="C31" s="304" t="s">
        <v>582</v>
      </c>
      <c r="D31" s="304"/>
      <c r="E31" s="304"/>
      <c r="F31" s="304"/>
      <c r="G31" s="291"/>
      <c r="H31" s="304"/>
      <c r="I31" s="304"/>
      <c r="J31" s="304"/>
      <c r="K31" s="291"/>
      <c r="L31" s="291"/>
      <c r="M31" s="209" t="str">
        <f>'★Resume-2★'!B25</f>
        <v>■</v>
      </c>
      <c r="N31" s="304" t="s">
        <v>583</v>
      </c>
      <c r="O31" s="291"/>
      <c r="P31" s="291"/>
      <c r="Q31" s="304"/>
      <c r="R31" s="304"/>
      <c r="S31" s="304"/>
      <c r="T31" s="304"/>
      <c r="U31" s="291"/>
      <c r="V31" s="304"/>
      <c r="W31" s="291"/>
      <c r="X31" s="291"/>
      <c r="Y31" s="304"/>
      <c r="Z31" s="304"/>
      <c r="AA31" s="304"/>
      <c r="AB31" s="304"/>
      <c r="AC31" s="304"/>
      <c r="AD31" s="304"/>
      <c r="AE31" s="304"/>
      <c r="AF31" s="291"/>
      <c r="AG31" s="291"/>
      <c r="AH31" s="306"/>
    </row>
    <row r="32" spans="1:34" s="300" customFormat="1" ht="13.5" customHeight="1">
      <c r="A32" s="290"/>
      <c r="B32" s="291"/>
      <c r="C32" s="292" t="s">
        <v>584</v>
      </c>
      <c r="D32" s="292"/>
      <c r="E32" s="292"/>
      <c r="F32" s="292"/>
      <c r="G32" s="292"/>
      <c r="H32" s="291"/>
      <c r="I32" s="292"/>
      <c r="J32" s="292"/>
      <c r="K32" s="291"/>
      <c r="L32" s="291"/>
      <c r="M32" s="292"/>
      <c r="N32" s="292" t="s">
        <v>585</v>
      </c>
      <c r="O32" s="292"/>
      <c r="P32" s="292"/>
      <c r="Q32" s="291"/>
      <c r="R32" s="292"/>
      <c r="S32" s="292"/>
      <c r="T32" s="292"/>
      <c r="U32" s="292"/>
      <c r="V32" s="291"/>
      <c r="W32" s="291"/>
      <c r="X32" s="291"/>
      <c r="Y32" s="292"/>
      <c r="Z32" s="304"/>
      <c r="AA32" s="304"/>
      <c r="AB32" s="304"/>
      <c r="AC32" s="304"/>
      <c r="AD32" s="304"/>
      <c r="AE32" s="304"/>
      <c r="AF32" s="304"/>
      <c r="AG32" s="304"/>
      <c r="AH32" s="306"/>
    </row>
    <row r="33" spans="1:34" s="300" customFormat="1" ht="2.25" customHeight="1">
      <c r="A33" s="290"/>
      <c r="B33" s="291"/>
      <c r="C33" s="292"/>
      <c r="D33" s="292"/>
      <c r="E33" s="292"/>
      <c r="F33" s="292"/>
      <c r="G33" s="292"/>
      <c r="H33" s="291"/>
      <c r="I33" s="292"/>
      <c r="J33" s="292"/>
      <c r="K33" s="291"/>
      <c r="L33" s="291"/>
      <c r="M33" s="292"/>
      <c r="N33" s="292"/>
      <c r="O33" s="292"/>
      <c r="P33" s="292"/>
      <c r="Q33" s="291"/>
      <c r="R33" s="292"/>
      <c r="S33" s="292"/>
      <c r="T33" s="292"/>
      <c r="U33" s="292"/>
      <c r="V33" s="291"/>
      <c r="W33" s="291"/>
      <c r="X33" s="291"/>
      <c r="Y33" s="292"/>
      <c r="Z33" s="304"/>
      <c r="AA33" s="304"/>
      <c r="AB33" s="304"/>
      <c r="AC33" s="304"/>
      <c r="AD33" s="304"/>
      <c r="AE33" s="304"/>
      <c r="AF33" s="304"/>
      <c r="AG33" s="304"/>
      <c r="AH33" s="306"/>
    </row>
    <row r="34" spans="1:34" s="300" customFormat="1" ht="13.5" customHeight="1">
      <c r="A34" s="290"/>
      <c r="B34" s="209" t="str">
        <f>'★Resume-2★'!K32</f>
        <v>□</v>
      </c>
      <c r="C34" s="291" t="s">
        <v>586</v>
      </c>
      <c r="D34" s="292"/>
      <c r="E34" s="292"/>
      <c r="F34" s="292"/>
      <c r="G34" s="292"/>
      <c r="H34" s="340"/>
      <c r="I34" s="292"/>
      <c r="J34" s="292"/>
      <c r="K34" s="291"/>
      <c r="L34" s="291"/>
      <c r="M34" s="209" t="str">
        <f>'★Resume-2★'!R32</f>
        <v>□</v>
      </c>
      <c r="N34" s="304" t="s">
        <v>465</v>
      </c>
      <c r="O34" s="292"/>
      <c r="P34" s="292"/>
      <c r="Q34" s="1764" t="str">
        <f>IF('★Resume-2★'!W32="","",'★Resume-2★'!W32)</f>
        <v/>
      </c>
      <c r="R34" s="1764"/>
      <c r="S34" s="1764"/>
      <c r="T34" s="1764"/>
      <c r="U34" s="1764"/>
      <c r="V34" s="1764"/>
      <c r="W34" s="1764"/>
      <c r="X34" s="1764"/>
      <c r="Y34" s="1764"/>
      <c r="Z34" s="1764"/>
      <c r="AA34" s="1764"/>
      <c r="AB34" s="1764"/>
      <c r="AC34" s="1764"/>
      <c r="AD34" s="1764"/>
      <c r="AE34" s="1764"/>
      <c r="AF34" s="1764"/>
      <c r="AG34" s="304" t="s">
        <v>398</v>
      </c>
      <c r="AH34" s="306"/>
    </row>
    <row r="35" spans="1:34" s="300" customFormat="1" ht="13.5" customHeight="1">
      <c r="A35" s="290"/>
      <c r="B35" s="291"/>
      <c r="C35" s="292" t="s">
        <v>587</v>
      </c>
      <c r="D35" s="292"/>
      <c r="E35" s="292"/>
      <c r="F35" s="292"/>
      <c r="G35" s="292"/>
      <c r="H35" s="340"/>
      <c r="I35" s="292"/>
      <c r="J35" s="292"/>
      <c r="K35" s="291"/>
      <c r="L35" s="291"/>
      <c r="M35" s="292"/>
      <c r="N35" s="292" t="s">
        <v>588</v>
      </c>
      <c r="O35" s="292"/>
      <c r="P35" s="292"/>
      <c r="Q35" s="1764"/>
      <c r="R35" s="1764"/>
      <c r="S35" s="1764"/>
      <c r="T35" s="1764"/>
      <c r="U35" s="1764"/>
      <c r="V35" s="1764"/>
      <c r="W35" s="1764"/>
      <c r="X35" s="1764"/>
      <c r="Y35" s="1764"/>
      <c r="Z35" s="1764"/>
      <c r="AA35" s="1764"/>
      <c r="AB35" s="1764"/>
      <c r="AC35" s="1764"/>
      <c r="AD35" s="1764"/>
      <c r="AE35" s="1764"/>
      <c r="AF35" s="1764"/>
      <c r="AG35" s="304"/>
      <c r="AH35" s="306"/>
    </row>
    <row r="36" spans="1:34" s="309" customFormat="1" ht="14.25">
      <c r="A36" s="290" t="s">
        <v>639</v>
      </c>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3"/>
    </row>
    <row r="37" spans="1:34" s="309" customFormat="1" ht="12.75" customHeight="1">
      <c r="A37" s="290"/>
      <c r="B37" s="292" t="s">
        <v>640</v>
      </c>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3"/>
    </row>
    <row r="38" spans="1:34" s="309" customFormat="1" ht="2.25" customHeight="1">
      <c r="A38" s="290"/>
      <c r="B38" s="292"/>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3"/>
    </row>
    <row r="39" spans="1:34" s="309" customFormat="1" ht="14.25">
      <c r="A39" s="290"/>
      <c r="B39" s="291" t="s">
        <v>591</v>
      </c>
      <c r="C39" s="291"/>
      <c r="D39" s="291"/>
      <c r="E39" s="291"/>
      <c r="F39" s="1765"/>
      <c r="G39" s="1765"/>
      <c r="H39" s="1765"/>
      <c r="I39" s="1765"/>
      <c r="J39" s="1765"/>
      <c r="K39" s="1765"/>
      <c r="L39" s="1765"/>
      <c r="M39" s="1765"/>
      <c r="N39" s="1765"/>
      <c r="O39" s="1765"/>
      <c r="P39" s="1765"/>
      <c r="Q39" s="291"/>
      <c r="R39" s="291" t="s">
        <v>592</v>
      </c>
      <c r="S39" s="291"/>
      <c r="T39" s="291"/>
      <c r="U39" s="291"/>
      <c r="V39" s="291"/>
      <c r="W39" s="291"/>
      <c r="X39" s="291"/>
      <c r="Y39" s="291"/>
      <c r="Z39" s="291"/>
      <c r="AA39" s="1765"/>
      <c r="AB39" s="1765"/>
      <c r="AC39" s="1765"/>
      <c r="AD39" s="1765"/>
      <c r="AE39" s="1765"/>
      <c r="AF39" s="1765"/>
      <c r="AG39" s="1765"/>
      <c r="AH39" s="293"/>
    </row>
    <row r="40" spans="1:34" s="309" customFormat="1" ht="12.75" customHeight="1">
      <c r="A40" s="290"/>
      <c r="B40" s="291"/>
      <c r="C40" s="341" t="s">
        <v>419</v>
      </c>
      <c r="D40" s="341"/>
      <c r="E40" s="341"/>
      <c r="F40" s="1766"/>
      <c r="G40" s="1766"/>
      <c r="H40" s="1766"/>
      <c r="I40" s="1766"/>
      <c r="J40" s="1766"/>
      <c r="K40" s="1766"/>
      <c r="L40" s="1766"/>
      <c r="M40" s="1766"/>
      <c r="N40" s="1766"/>
      <c r="O40" s="1766"/>
      <c r="P40" s="1766"/>
      <c r="Q40" s="341"/>
      <c r="R40" s="341"/>
      <c r="S40" s="341" t="s">
        <v>593</v>
      </c>
      <c r="T40" s="341"/>
      <c r="U40" s="341"/>
      <c r="V40" s="341"/>
      <c r="W40" s="341"/>
      <c r="X40" s="341"/>
      <c r="Y40" s="341"/>
      <c r="Z40" s="341"/>
      <c r="AA40" s="1766"/>
      <c r="AB40" s="1766"/>
      <c r="AC40" s="1766"/>
      <c r="AD40" s="1766"/>
      <c r="AE40" s="1766"/>
      <c r="AF40" s="1766"/>
      <c r="AG40" s="1766"/>
      <c r="AH40" s="293"/>
    </row>
    <row r="41" spans="1:34" s="309" customFormat="1" ht="2.25" customHeight="1">
      <c r="A41" s="290"/>
      <c r="B41" s="291"/>
      <c r="C41" s="341"/>
      <c r="D41" s="341"/>
      <c r="E41" s="341"/>
      <c r="F41" s="328"/>
      <c r="G41" s="328"/>
      <c r="H41" s="328"/>
      <c r="I41" s="328"/>
      <c r="J41" s="328"/>
      <c r="K41" s="328"/>
      <c r="L41" s="328"/>
      <c r="M41" s="328"/>
      <c r="N41" s="328"/>
      <c r="O41" s="328"/>
      <c r="P41" s="328"/>
      <c r="Q41" s="341"/>
      <c r="R41" s="341"/>
      <c r="S41" s="341"/>
      <c r="T41" s="341"/>
      <c r="U41" s="341"/>
      <c r="V41" s="341"/>
      <c r="W41" s="341"/>
      <c r="X41" s="341"/>
      <c r="Y41" s="341"/>
      <c r="Z41" s="341"/>
      <c r="AA41" s="328"/>
      <c r="AB41" s="328"/>
      <c r="AC41" s="328"/>
      <c r="AD41" s="328"/>
      <c r="AE41" s="328"/>
      <c r="AF41" s="328"/>
      <c r="AG41" s="328"/>
      <c r="AH41" s="293"/>
    </row>
    <row r="42" spans="1:34" s="309" customFormat="1" ht="14.25">
      <c r="A42" s="290"/>
      <c r="B42" s="291" t="s">
        <v>594</v>
      </c>
      <c r="C42" s="291"/>
      <c r="D42" s="291"/>
      <c r="E42" s="291"/>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293"/>
    </row>
    <row r="43" spans="1:34" s="309" customFormat="1" ht="12.75" customHeight="1">
      <c r="A43" s="290"/>
      <c r="B43" s="291"/>
      <c r="C43" s="292" t="s">
        <v>436</v>
      </c>
      <c r="D43" s="292"/>
      <c r="E43" s="292"/>
      <c r="F43" s="1768"/>
      <c r="G43" s="1768"/>
      <c r="H43" s="1768"/>
      <c r="I43" s="1768"/>
      <c r="J43" s="1768"/>
      <c r="K43" s="1768"/>
      <c r="L43" s="1768"/>
      <c r="M43" s="1768"/>
      <c r="N43" s="1768"/>
      <c r="O43" s="1768"/>
      <c r="P43" s="1768"/>
      <c r="Q43" s="1768"/>
      <c r="R43" s="1768"/>
      <c r="S43" s="1768"/>
      <c r="T43" s="1768"/>
      <c r="U43" s="1768"/>
      <c r="V43" s="1768"/>
      <c r="W43" s="1768"/>
      <c r="X43" s="1768"/>
      <c r="Y43" s="1768"/>
      <c r="Z43" s="1768"/>
      <c r="AA43" s="1768"/>
      <c r="AB43" s="1768"/>
      <c r="AC43" s="1768"/>
      <c r="AD43" s="1768"/>
      <c r="AE43" s="1768"/>
      <c r="AF43" s="1768"/>
      <c r="AG43" s="1768"/>
      <c r="AH43" s="293"/>
    </row>
    <row r="44" spans="1:34" s="309" customFormat="1" ht="2.25" customHeight="1">
      <c r="A44" s="290"/>
      <c r="B44" s="291"/>
      <c r="C44" s="292"/>
      <c r="D44" s="292"/>
      <c r="E44" s="292"/>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293"/>
    </row>
    <row r="45" spans="1:34" s="309" customFormat="1" ht="14.25" customHeight="1">
      <c r="A45" s="290"/>
      <c r="B45" s="291"/>
      <c r="C45" s="291" t="s">
        <v>295</v>
      </c>
      <c r="D45" s="291"/>
      <c r="E45" s="291"/>
      <c r="F45" s="291"/>
      <c r="G45" s="1769"/>
      <c r="H45" s="1769"/>
      <c r="I45" s="1769"/>
      <c r="J45" s="1769"/>
      <c r="K45" s="1769"/>
      <c r="L45" s="1769"/>
      <c r="M45" s="1769"/>
      <c r="N45" s="1769"/>
      <c r="O45" s="1769"/>
      <c r="P45" s="1769"/>
      <c r="Q45" s="291"/>
      <c r="R45" s="291"/>
      <c r="S45" s="291" t="s">
        <v>296</v>
      </c>
      <c r="T45" s="291"/>
      <c r="U45" s="291"/>
      <c r="V45" s="291"/>
      <c r="W45" s="291"/>
      <c r="X45" s="1771"/>
      <c r="Y45" s="1771"/>
      <c r="Z45" s="1771"/>
      <c r="AA45" s="1771"/>
      <c r="AB45" s="1771"/>
      <c r="AC45" s="1771"/>
      <c r="AD45" s="1771"/>
      <c r="AE45" s="1771"/>
      <c r="AF45" s="1771"/>
      <c r="AG45" s="1771"/>
      <c r="AH45" s="293"/>
    </row>
    <row r="46" spans="1:34" s="309" customFormat="1" ht="12.75" customHeight="1">
      <c r="A46" s="290"/>
      <c r="B46" s="291"/>
      <c r="C46" s="341" t="s">
        <v>297</v>
      </c>
      <c r="D46" s="341"/>
      <c r="E46" s="341"/>
      <c r="F46" s="341"/>
      <c r="G46" s="1770"/>
      <c r="H46" s="1770"/>
      <c r="I46" s="1770"/>
      <c r="J46" s="1770"/>
      <c r="K46" s="1770"/>
      <c r="L46" s="1770"/>
      <c r="M46" s="1770"/>
      <c r="N46" s="1770"/>
      <c r="O46" s="1770"/>
      <c r="P46" s="1770"/>
      <c r="Q46" s="341"/>
      <c r="R46" s="341"/>
      <c r="S46" s="341" t="s">
        <v>595</v>
      </c>
      <c r="T46" s="341"/>
      <c r="U46" s="341"/>
      <c r="V46" s="341"/>
      <c r="W46" s="341"/>
      <c r="X46" s="1772"/>
      <c r="Y46" s="1772"/>
      <c r="Z46" s="1772"/>
      <c r="AA46" s="1772"/>
      <c r="AB46" s="1772"/>
      <c r="AC46" s="1772"/>
      <c r="AD46" s="1772"/>
      <c r="AE46" s="1772"/>
      <c r="AF46" s="1772"/>
      <c r="AG46" s="1772"/>
      <c r="AH46" s="293"/>
    </row>
    <row r="47" spans="1:34" s="300" customFormat="1" ht="2.25" customHeight="1">
      <c r="A47" s="290"/>
      <c r="B47" s="291"/>
      <c r="C47" s="340"/>
      <c r="D47" s="292"/>
      <c r="E47" s="292"/>
      <c r="F47" s="292"/>
      <c r="G47" s="292"/>
      <c r="H47" s="340"/>
      <c r="I47" s="292"/>
      <c r="J47" s="292"/>
      <c r="K47" s="291"/>
      <c r="L47" s="291"/>
      <c r="M47" s="292"/>
      <c r="N47" s="292"/>
      <c r="O47" s="292"/>
      <c r="P47" s="292"/>
      <c r="Q47" s="340"/>
      <c r="R47" s="292"/>
      <c r="S47" s="292"/>
      <c r="T47" s="292"/>
      <c r="U47" s="292"/>
      <c r="V47" s="291"/>
      <c r="W47" s="292"/>
      <c r="X47" s="292"/>
      <c r="Y47" s="292"/>
      <c r="Z47" s="304"/>
      <c r="AA47" s="304"/>
      <c r="AB47" s="304"/>
      <c r="AC47" s="304"/>
      <c r="AD47" s="304"/>
      <c r="AE47" s="304"/>
      <c r="AF47" s="304"/>
      <c r="AG47" s="304"/>
      <c r="AH47" s="306"/>
    </row>
    <row r="48" spans="1:34" s="309" customFormat="1" ht="14.25">
      <c r="A48" s="290" t="s">
        <v>641</v>
      </c>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3"/>
    </row>
    <row r="49" spans="1:34" s="309" customFormat="1" ht="12.75" customHeight="1">
      <c r="A49" s="290"/>
      <c r="B49" s="292" t="s">
        <v>597</v>
      </c>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3"/>
    </row>
    <row r="50" spans="1:34" s="309" customFormat="1" ht="2.25" customHeight="1">
      <c r="A50" s="290"/>
      <c r="B50" s="292"/>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3"/>
    </row>
    <row r="51" spans="1:34" s="309" customFormat="1" ht="14.25">
      <c r="A51" s="290"/>
      <c r="B51" s="291" t="s">
        <v>591</v>
      </c>
      <c r="C51" s="291"/>
      <c r="D51" s="291"/>
      <c r="E51" s="291"/>
      <c r="F51" s="1641" t="s">
        <v>2135</v>
      </c>
      <c r="G51" s="1641"/>
      <c r="H51" s="1641"/>
      <c r="I51" s="1641"/>
      <c r="J51" s="1641"/>
      <c r="K51" s="1641"/>
      <c r="L51" s="1641"/>
      <c r="M51" s="1641"/>
      <c r="N51" s="1641"/>
      <c r="O51" s="1641"/>
      <c r="P51" s="1641"/>
      <c r="Q51" s="291"/>
      <c r="R51" s="291" t="s">
        <v>592</v>
      </c>
      <c r="S51" s="291"/>
      <c r="T51" s="291"/>
      <c r="U51" s="291"/>
      <c r="V51" s="291"/>
      <c r="W51" s="291"/>
      <c r="X51" s="291"/>
      <c r="Y51" s="291"/>
      <c r="Z51" s="291"/>
      <c r="AA51" s="1641" t="s">
        <v>850</v>
      </c>
      <c r="AB51" s="1641"/>
      <c r="AC51" s="1641"/>
      <c r="AD51" s="1641"/>
      <c r="AE51" s="1641"/>
      <c r="AF51" s="1641"/>
      <c r="AG51" s="1641"/>
      <c r="AH51" s="293"/>
    </row>
    <row r="52" spans="1:34" s="309" customFormat="1" ht="12.75" customHeight="1">
      <c r="A52" s="290"/>
      <c r="B52" s="291"/>
      <c r="C52" s="341" t="s">
        <v>419</v>
      </c>
      <c r="D52" s="341"/>
      <c r="E52" s="341"/>
      <c r="F52" s="1642"/>
      <c r="G52" s="1642"/>
      <c r="H52" s="1642"/>
      <c r="I52" s="1642"/>
      <c r="J52" s="1642"/>
      <c r="K52" s="1642"/>
      <c r="L52" s="1642"/>
      <c r="M52" s="1642"/>
      <c r="N52" s="1642"/>
      <c r="O52" s="1642"/>
      <c r="P52" s="1642"/>
      <c r="Q52" s="341"/>
      <c r="R52" s="341"/>
      <c r="S52" s="341" t="s">
        <v>593</v>
      </c>
      <c r="T52" s="341"/>
      <c r="U52" s="341"/>
      <c r="V52" s="341"/>
      <c r="W52" s="341"/>
      <c r="X52" s="341"/>
      <c r="Y52" s="341"/>
      <c r="Z52" s="341"/>
      <c r="AA52" s="1642"/>
      <c r="AB52" s="1642"/>
      <c r="AC52" s="1642"/>
      <c r="AD52" s="1642"/>
      <c r="AE52" s="1642"/>
      <c r="AF52" s="1642"/>
      <c r="AG52" s="1642"/>
      <c r="AH52" s="293"/>
    </row>
    <row r="53" spans="1:34" s="309" customFormat="1" ht="2.25" customHeight="1">
      <c r="A53" s="290"/>
      <c r="B53" s="291"/>
      <c r="C53" s="341"/>
      <c r="D53" s="341"/>
      <c r="E53" s="341"/>
      <c r="F53" s="328"/>
      <c r="G53" s="328"/>
      <c r="H53" s="328"/>
      <c r="I53" s="328"/>
      <c r="J53" s="328"/>
      <c r="K53" s="328"/>
      <c r="L53" s="328"/>
      <c r="M53" s="328"/>
      <c r="N53" s="328"/>
      <c r="O53" s="328"/>
      <c r="P53" s="328"/>
      <c r="Q53" s="341"/>
      <c r="R53" s="341"/>
      <c r="S53" s="341"/>
      <c r="T53" s="341"/>
      <c r="U53" s="341"/>
      <c r="V53" s="341"/>
      <c r="W53" s="341"/>
      <c r="X53" s="341"/>
      <c r="Y53" s="341"/>
      <c r="Z53" s="341"/>
      <c r="AA53" s="328"/>
      <c r="AB53" s="328"/>
      <c r="AC53" s="328"/>
      <c r="AD53" s="328"/>
      <c r="AE53" s="328"/>
      <c r="AF53" s="328"/>
      <c r="AG53" s="328"/>
      <c r="AH53" s="293"/>
    </row>
    <row r="54" spans="1:34" s="309" customFormat="1" ht="14.25">
      <c r="A54" s="290"/>
      <c r="B54" s="291" t="s">
        <v>594</v>
      </c>
      <c r="C54" s="291"/>
      <c r="D54" s="291"/>
      <c r="E54" s="291"/>
      <c r="F54" s="1663" t="str">
        <f>IF('申請人用（認定）１'!I29="","",'申請人用（認定）１'!I29)</f>
        <v>〒135-0042 東京都江東区木場5-11-13-2F</v>
      </c>
      <c r="G54" s="1663"/>
      <c r="H54" s="1663"/>
      <c r="I54" s="1663"/>
      <c r="J54" s="1663"/>
      <c r="K54" s="1663"/>
      <c r="L54" s="1663"/>
      <c r="M54" s="1663"/>
      <c r="N54" s="1663"/>
      <c r="O54" s="1663"/>
      <c r="P54" s="1663"/>
      <c r="Q54" s="1663"/>
      <c r="R54" s="1663"/>
      <c r="S54" s="1663"/>
      <c r="T54" s="1663"/>
      <c r="U54" s="1663"/>
      <c r="V54" s="1663"/>
      <c r="W54" s="1663"/>
      <c r="X54" s="1663"/>
      <c r="Y54" s="1663"/>
      <c r="Z54" s="1663"/>
      <c r="AA54" s="1663"/>
      <c r="AB54" s="1663"/>
      <c r="AC54" s="1663"/>
      <c r="AD54" s="1663"/>
      <c r="AE54" s="1663"/>
      <c r="AF54" s="1663"/>
      <c r="AG54" s="1663"/>
      <c r="AH54" s="293"/>
    </row>
    <row r="55" spans="1:34" s="309" customFormat="1" ht="12.75" customHeight="1">
      <c r="A55" s="290"/>
      <c r="B55" s="291"/>
      <c r="C55" s="292" t="s">
        <v>436</v>
      </c>
      <c r="D55" s="292"/>
      <c r="E55" s="292"/>
      <c r="F55" s="1664"/>
      <c r="G55" s="1664"/>
      <c r="H55" s="1664"/>
      <c r="I55" s="1664"/>
      <c r="J55" s="1664"/>
      <c r="K55" s="1664"/>
      <c r="L55" s="1664"/>
      <c r="M55" s="1664"/>
      <c r="N55" s="1664"/>
      <c r="O55" s="1664"/>
      <c r="P55" s="1664"/>
      <c r="Q55" s="1664"/>
      <c r="R55" s="1664"/>
      <c r="S55" s="1664"/>
      <c r="T55" s="1664"/>
      <c r="U55" s="1664"/>
      <c r="V55" s="1664"/>
      <c r="W55" s="1664"/>
      <c r="X55" s="1664"/>
      <c r="Y55" s="1664"/>
      <c r="Z55" s="1664"/>
      <c r="AA55" s="1664"/>
      <c r="AB55" s="1664"/>
      <c r="AC55" s="1664"/>
      <c r="AD55" s="1664"/>
      <c r="AE55" s="1664"/>
      <c r="AF55" s="1664"/>
      <c r="AG55" s="1664"/>
      <c r="AH55" s="293"/>
    </row>
    <row r="56" spans="1:34" s="309" customFormat="1" ht="2.25" customHeight="1">
      <c r="A56" s="290"/>
      <c r="B56" s="291"/>
      <c r="C56" s="292"/>
      <c r="D56" s="292"/>
      <c r="E56" s="292"/>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28"/>
      <c r="AD56" s="328"/>
      <c r="AE56" s="328"/>
      <c r="AF56" s="328"/>
      <c r="AG56" s="328"/>
      <c r="AH56" s="293"/>
    </row>
    <row r="57" spans="1:34" s="309" customFormat="1" ht="14.25" customHeight="1">
      <c r="A57" s="290"/>
      <c r="B57" s="291"/>
      <c r="C57" s="291" t="s">
        <v>295</v>
      </c>
      <c r="D57" s="291"/>
      <c r="E57" s="291"/>
      <c r="F57" s="291"/>
      <c r="G57" s="1641" t="str">
        <f>IF('申請人用（認定）１'!I32="","",'申請人用（認定）１'!I32)</f>
        <v>03-5602-9771</v>
      </c>
      <c r="H57" s="1641"/>
      <c r="I57" s="1641"/>
      <c r="J57" s="1641"/>
      <c r="K57" s="1641"/>
      <c r="L57" s="1641"/>
      <c r="M57" s="1641"/>
      <c r="N57" s="1641"/>
      <c r="O57" s="1641"/>
      <c r="P57" s="1641"/>
      <c r="Q57" s="291"/>
      <c r="R57" s="291"/>
      <c r="S57" s="291" t="s">
        <v>296</v>
      </c>
      <c r="T57" s="291"/>
      <c r="U57" s="291"/>
      <c r="V57" s="291"/>
      <c r="W57" s="291"/>
      <c r="X57" s="1641" t="str">
        <f>IF('申請人用（認定）１'!AC32="なし","",'申請人用（認定）１'!AC32)</f>
        <v>090-9801-3854</v>
      </c>
      <c r="Y57" s="1641"/>
      <c r="Z57" s="1641"/>
      <c r="AA57" s="1641"/>
      <c r="AB57" s="1641"/>
      <c r="AC57" s="1641"/>
      <c r="AD57" s="1641"/>
      <c r="AE57" s="1641"/>
      <c r="AF57" s="1641"/>
      <c r="AG57" s="1641"/>
      <c r="AH57" s="293"/>
    </row>
    <row r="58" spans="1:34" s="309" customFormat="1" ht="12.75" customHeight="1">
      <c r="A58" s="290"/>
      <c r="B58" s="291"/>
      <c r="C58" s="341" t="s">
        <v>297</v>
      </c>
      <c r="D58" s="341"/>
      <c r="E58" s="341"/>
      <c r="F58" s="341"/>
      <c r="G58" s="1642"/>
      <c r="H58" s="1642"/>
      <c r="I58" s="1642"/>
      <c r="J58" s="1642"/>
      <c r="K58" s="1642"/>
      <c r="L58" s="1642"/>
      <c r="M58" s="1642"/>
      <c r="N58" s="1642"/>
      <c r="O58" s="1642"/>
      <c r="P58" s="1642"/>
      <c r="Q58" s="341"/>
      <c r="R58" s="341"/>
      <c r="S58" s="341" t="s">
        <v>595</v>
      </c>
      <c r="T58" s="341"/>
      <c r="U58" s="341"/>
      <c r="V58" s="341"/>
      <c r="W58" s="341"/>
      <c r="X58" s="1642"/>
      <c r="Y58" s="1642"/>
      <c r="Z58" s="1642"/>
      <c r="AA58" s="1642"/>
      <c r="AB58" s="1642"/>
      <c r="AC58" s="1642"/>
      <c r="AD58" s="1642"/>
      <c r="AE58" s="1642"/>
      <c r="AF58" s="1642"/>
      <c r="AG58" s="1642"/>
      <c r="AH58" s="293"/>
    </row>
    <row r="59" spans="1:34" s="309" customFormat="1" ht="12.75" customHeight="1">
      <c r="A59" s="290"/>
      <c r="B59" s="291"/>
      <c r="C59" s="341"/>
      <c r="D59" s="341"/>
      <c r="E59" s="341"/>
      <c r="F59" s="341"/>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293"/>
    </row>
    <row r="60" spans="1:34" s="309" customFormat="1" ht="15" customHeight="1">
      <c r="A60" s="342"/>
      <c r="B60" s="1762" t="s">
        <v>599</v>
      </c>
      <c r="C60" s="1763"/>
      <c r="D60" s="1763"/>
      <c r="E60" s="1763"/>
      <c r="F60" s="1763"/>
      <c r="G60" s="1763"/>
      <c r="H60" s="1763"/>
      <c r="I60" s="1763"/>
      <c r="J60" s="1763"/>
      <c r="K60" s="1763"/>
      <c r="L60" s="1763"/>
      <c r="M60" s="1763"/>
      <c r="N60" s="1763"/>
      <c r="O60" s="1763"/>
      <c r="P60" s="1763"/>
      <c r="Q60" s="1763"/>
      <c r="R60" s="315"/>
      <c r="S60" s="343" t="s">
        <v>600</v>
      </c>
      <c r="T60" s="315"/>
      <c r="U60" s="315"/>
      <c r="V60" s="315"/>
      <c r="W60" s="315"/>
      <c r="X60" s="315"/>
      <c r="Y60" s="315"/>
      <c r="Z60" s="315"/>
      <c r="AA60" s="315"/>
      <c r="AB60" s="315"/>
      <c r="AC60" s="315"/>
      <c r="AD60" s="315"/>
      <c r="AE60" s="315"/>
      <c r="AF60" s="315"/>
      <c r="AG60" s="315"/>
      <c r="AH60" s="308"/>
    </row>
    <row r="61" spans="1:34" s="309" customFormat="1" ht="14.25" customHeight="1">
      <c r="A61" s="342"/>
      <c r="B61" s="344" t="s">
        <v>601</v>
      </c>
      <c r="C61" s="315"/>
      <c r="D61" s="315"/>
      <c r="E61" s="315"/>
      <c r="F61" s="315"/>
      <c r="G61" s="315"/>
      <c r="H61" s="315"/>
      <c r="I61" s="315"/>
      <c r="J61" s="315"/>
      <c r="K61" s="315"/>
      <c r="L61" s="315"/>
      <c r="M61" s="292"/>
      <c r="N61" s="315"/>
      <c r="O61" s="315"/>
      <c r="P61" s="315"/>
      <c r="Q61" s="315"/>
      <c r="R61" s="315"/>
      <c r="S61" s="341" t="s">
        <v>602</v>
      </c>
      <c r="T61" s="315"/>
      <c r="U61" s="292"/>
      <c r="V61" s="315"/>
      <c r="W61" s="315"/>
      <c r="X61" s="315"/>
      <c r="Y61" s="315"/>
      <c r="Z61" s="315"/>
      <c r="AA61" s="315"/>
      <c r="AB61" s="315"/>
      <c r="AC61" s="315"/>
      <c r="AD61" s="315"/>
      <c r="AE61" s="315"/>
      <c r="AF61" s="315"/>
      <c r="AG61" s="315"/>
      <c r="AH61" s="308"/>
    </row>
    <row r="62" spans="1:34" s="309" customFormat="1" ht="12.75" customHeight="1">
      <c r="A62" s="342"/>
      <c r="B62" s="292"/>
      <c r="C62" s="315"/>
      <c r="D62" s="315"/>
      <c r="E62" s="315"/>
      <c r="F62" s="315"/>
      <c r="G62" s="315"/>
      <c r="H62" s="315"/>
      <c r="I62" s="315"/>
      <c r="J62" s="315"/>
      <c r="K62" s="315"/>
      <c r="L62" s="315"/>
      <c r="M62" s="292"/>
      <c r="N62" s="315"/>
      <c r="O62" s="315"/>
      <c r="P62" s="315"/>
      <c r="Q62" s="315"/>
      <c r="R62" s="315"/>
      <c r="S62" s="315"/>
      <c r="T62" s="315"/>
      <c r="U62" s="315"/>
      <c r="V62" s="341"/>
      <c r="W62" s="315"/>
      <c r="X62" s="315"/>
      <c r="Y62" s="315"/>
      <c r="Z62" s="315"/>
      <c r="AA62" s="315"/>
      <c r="AB62" s="315"/>
      <c r="AC62" s="315"/>
      <c r="AD62" s="315"/>
      <c r="AE62" s="315"/>
      <c r="AF62" s="315"/>
      <c r="AG62" s="315"/>
      <c r="AH62" s="308"/>
    </row>
    <row r="63" spans="1:34" s="309" customFormat="1" ht="15.75" customHeight="1">
      <c r="A63" s="290"/>
      <c r="B63" s="1779" t="str">
        <f>IF(F51="","",F51)</f>
        <v>泉岡　良</v>
      </c>
      <c r="C63" s="1779"/>
      <c r="D63" s="1779"/>
      <c r="E63" s="1779"/>
      <c r="F63" s="1779"/>
      <c r="G63" s="1779"/>
      <c r="H63" s="1779"/>
      <c r="I63" s="1779"/>
      <c r="J63" s="1779"/>
      <c r="K63" s="1779"/>
      <c r="L63" s="1779"/>
      <c r="M63" s="1779"/>
      <c r="N63" s="1779"/>
      <c r="O63" s="1779"/>
      <c r="P63" s="1779"/>
      <c r="Q63" s="1779"/>
      <c r="R63" s="315"/>
      <c r="S63" s="315"/>
      <c r="T63" s="1781" t="str">
        <f>IF('申請人用（認定）１'!Y3="","",YEAR('申請人用（認定）１'!Y3))</f>
        <v/>
      </c>
      <c r="U63" s="1781"/>
      <c r="V63" s="1781"/>
      <c r="W63" s="1781"/>
      <c r="X63" s="1781"/>
      <c r="Y63" s="291" t="s">
        <v>261</v>
      </c>
      <c r="Z63" s="1781" t="str">
        <f>IF('申請人用（認定）１'!Y3="","",MONTH('申請人用（認定）１'!Y3))</f>
        <v/>
      </c>
      <c r="AA63" s="1781"/>
      <c r="AB63" s="1781"/>
      <c r="AC63" s="291" t="s">
        <v>262</v>
      </c>
      <c r="AD63" s="1781" t="str">
        <f>IF('申請人用（認定）１'!Y3="","",DAY('申請人用（認定）１'!Y3))</f>
        <v/>
      </c>
      <c r="AE63" s="1781"/>
      <c r="AF63" s="1781"/>
      <c r="AG63" s="291" t="s">
        <v>263</v>
      </c>
      <c r="AH63" s="293"/>
    </row>
    <row r="64" spans="1:34" s="309" customFormat="1" ht="15.75" customHeight="1" thickBot="1">
      <c r="A64" s="290"/>
      <c r="B64" s="1780"/>
      <c r="C64" s="1780"/>
      <c r="D64" s="1780"/>
      <c r="E64" s="1780"/>
      <c r="F64" s="1780"/>
      <c r="G64" s="1780"/>
      <c r="H64" s="1780"/>
      <c r="I64" s="1780"/>
      <c r="J64" s="1780"/>
      <c r="K64" s="1780"/>
      <c r="L64" s="1780"/>
      <c r="M64" s="1780"/>
      <c r="N64" s="1780"/>
      <c r="O64" s="1780"/>
      <c r="P64" s="1780"/>
      <c r="Q64" s="1780"/>
      <c r="R64" s="345"/>
      <c r="S64" s="345"/>
      <c r="T64" s="345"/>
      <c r="U64" s="345"/>
      <c r="V64" s="345"/>
      <c r="W64" s="345"/>
      <c r="X64" s="345"/>
      <c r="Y64" s="346" t="s">
        <v>266</v>
      </c>
      <c r="Z64" s="345"/>
      <c r="AA64" s="347"/>
      <c r="AB64" s="345"/>
      <c r="AC64" s="346" t="s">
        <v>267</v>
      </c>
      <c r="AD64" s="347"/>
      <c r="AE64" s="345"/>
      <c r="AF64" s="345"/>
      <c r="AG64" s="346" t="s">
        <v>268</v>
      </c>
      <c r="AH64" s="293"/>
    </row>
    <row r="65" spans="1:34" s="309" customFormat="1" ht="12.75" customHeight="1" thickTop="1">
      <c r="A65" s="290"/>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323"/>
      <c r="AE65" s="292"/>
      <c r="AF65" s="292"/>
      <c r="AG65" s="292"/>
      <c r="AH65" s="293"/>
    </row>
    <row r="66" spans="1:34" s="309" customFormat="1" ht="13.5" customHeight="1">
      <c r="A66" s="1782" t="s">
        <v>603</v>
      </c>
      <c r="B66" s="1783"/>
      <c r="C66" s="1783"/>
      <c r="D66" s="1784" t="s">
        <v>604</v>
      </c>
      <c r="E66" s="1784"/>
      <c r="F66" s="1784"/>
      <c r="G66" s="1784"/>
      <c r="H66" s="1784"/>
      <c r="I66" s="1784"/>
      <c r="J66" s="1784"/>
      <c r="K66" s="1784"/>
      <c r="L66" s="1784"/>
      <c r="M66" s="1784"/>
      <c r="N66" s="1784"/>
      <c r="O66" s="1784"/>
      <c r="P66" s="1784"/>
      <c r="Q66" s="1784"/>
      <c r="R66" s="1784"/>
      <c r="S66" s="1784"/>
      <c r="T66" s="1784"/>
      <c r="U66" s="1784"/>
      <c r="V66" s="1784"/>
      <c r="W66" s="1784"/>
      <c r="X66" s="1784"/>
      <c r="Y66" s="1784"/>
      <c r="Z66" s="1784"/>
      <c r="AA66" s="1784"/>
      <c r="AB66" s="1784"/>
      <c r="AC66" s="1784"/>
      <c r="AD66" s="1784"/>
      <c r="AE66" s="1784"/>
      <c r="AF66" s="1784"/>
      <c r="AG66" s="1784"/>
      <c r="AH66" s="1785"/>
    </row>
    <row r="67" spans="1:34" s="309" customFormat="1" ht="13.5" customHeight="1">
      <c r="A67" s="348"/>
      <c r="B67" s="349"/>
      <c r="C67" s="349"/>
      <c r="D67" s="352" t="s">
        <v>642</v>
      </c>
      <c r="E67" s="350"/>
      <c r="F67" s="350"/>
      <c r="G67" s="350"/>
      <c r="H67" s="350"/>
      <c r="I67" s="350"/>
      <c r="J67" s="350"/>
      <c r="K67" s="350"/>
      <c r="L67" s="350"/>
      <c r="M67" s="350"/>
      <c r="N67" s="350"/>
      <c r="O67" s="350"/>
      <c r="P67" s="350"/>
      <c r="Q67" s="350"/>
      <c r="R67" s="350"/>
      <c r="S67" s="350"/>
      <c r="T67" s="350"/>
      <c r="U67" s="339"/>
      <c r="V67" s="350"/>
      <c r="W67" s="350"/>
      <c r="X67" s="350"/>
      <c r="Y67" s="350"/>
      <c r="Z67" s="350"/>
      <c r="AA67" s="350"/>
      <c r="AB67" s="350"/>
      <c r="AC67" s="350"/>
      <c r="AD67" s="350"/>
      <c r="AE67" s="350"/>
      <c r="AF67" s="350"/>
      <c r="AG67" s="350"/>
      <c r="AH67" s="351"/>
    </row>
    <row r="68" spans="1:34" s="309" customFormat="1" ht="12.75" customHeight="1">
      <c r="A68" s="1786" t="s">
        <v>605</v>
      </c>
      <c r="B68" s="1787"/>
      <c r="C68" s="1787"/>
      <c r="D68" s="1675" t="s">
        <v>606</v>
      </c>
      <c r="E68" s="1675"/>
      <c r="F68" s="1675"/>
      <c r="G68" s="1675"/>
      <c r="H68" s="1675"/>
      <c r="I68" s="1675"/>
      <c r="J68" s="1675"/>
      <c r="K68" s="1675"/>
      <c r="L68" s="1675"/>
      <c r="M68" s="1675"/>
      <c r="N68" s="1675"/>
      <c r="O68" s="1675"/>
      <c r="P68" s="1675"/>
      <c r="Q68" s="1675"/>
      <c r="R68" s="1675"/>
      <c r="S68" s="1675"/>
      <c r="T68" s="1675"/>
      <c r="U68" s="1675"/>
      <c r="V68" s="1675"/>
      <c r="W68" s="1675"/>
      <c r="X68" s="1675"/>
      <c r="Y68" s="1675"/>
      <c r="Z68" s="1675"/>
      <c r="AA68" s="1675"/>
      <c r="AB68" s="1675"/>
      <c r="AC68" s="1675"/>
      <c r="AD68" s="1675"/>
      <c r="AE68" s="1675"/>
      <c r="AF68" s="1675"/>
      <c r="AG68" s="1675"/>
      <c r="AH68" s="1788"/>
    </row>
    <row r="69" spans="1:34" s="309" customFormat="1" ht="12.75" customHeight="1">
      <c r="A69" s="353"/>
      <c r="B69" s="324"/>
      <c r="C69" s="319"/>
      <c r="D69" s="1675"/>
      <c r="E69" s="1675"/>
      <c r="F69" s="1675"/>
      <c r="G69" s="1675"/>
      <c r="H69" s="1675"/>
      <c r="I69" s="1675"/>
      <c r="J69" s="1675"/>
      <c r="K69" s="1675"/>
      <c r="L69" s="1675"/>
      <c r="M69" s="1675"/>
      <c r="N69" s="1675"/>
      <c r="O69" s="1675"/>
      <c r="P69" s="1675"/>
      <c r="Q69" s="1675"/>
      <c r="R69" s="1675"/>
      <c r="S69" s="1675"/>
      <c r="T69" s="1675"/>
      <c r="U69" s="1675"/>
      <c r="V69" s="1675"/>
      <c r="W69" s="1675"/>
      <c r="X69" s="1675"/>
      <c r="Y69" s="1675"/>
      <c r="Z69" s="1675"/>
      <c r="AA69" s="1675"/>
      <c r="AB69" s="1675"/>
      <c r="AC69" s="1675"/>
      <c r="AD69" s="1675"/>
      <c r="AE69" s="1675"/>
      <c r="AF69" s="1675"/>
      <c r="AG69" s="1675"/>
      <c r="AH69" s="1788"/>
    </row>
    <row r="70" spans="1:34" s="309" customFormat="1" ht="13.15" customHeight="1">
      <c r="A70" s="354"/>
      <c r="B70" s="355"/>
      <c r="C70" s="355"/>
      <c r="D70" s="356" t="s">
        <v>643</v>
      </c>
      <c r="E70" s="357"/>
      <c r="F70" s="357"/>
      <c r="G70" s="357"/>
      <c r="H70" s="357"/>
      <c r="I70" s="357"/>
      <c r="J70" s="357"/>
      <c r="K70" s="357"/>
      <c r="L70" s="357"/>
      <c r="M70" s="357"/>
      <c r="N70" s="357"/>
      <c r="O70" s="357"/>
      <c r="P70" s="357"/>
      <c r="Q70" s="357"/>
      <c r="R70" s="357"/>
      <c r="S70" s="357"/>
      <c r="T70" s="357"/>
      <c r="U70" s="357"/>
      <c r="V70" s="357"/>
      <c r="W70" s="357"/>
      <c r="X70" s="357"/>
      <c r="Y70" s="357"/>
      <c r="Z70" s="357"/>
      <c r="AA70" s="357"/>
      <c r="AB70" s="357"/>
      <c r="AC70" s="357"/>
      <c r="AD70" s="357"/>
      <c r="AE70" s="357"/>
      <c r="AF70" s="357"/>
      <c r="AG70" s="357"/>
      <c r="AH70" s="358"/>
    </row>
    <row r="71" spans="1:34" s="309" customFormat="1" ht="3" customHeight="1">
      <c r="A71" s="359"/>
      <c r="B71" s="300"/>
      <c r="C71" s="300"/>
      <c r="D71" s="300"/>
      <c r="E71" s="300"/>
      <c r="F71" s="300"/>
      <c r="G71" s="300"/>
      <c r="H71" s="300"/>
      <c r="I71" s="300"/>
      <c r="J71" s="300"/>
      <c r="K71" s="300"/>
      <c r="L71" s="300"/>
      <c r="M71" s="300"/>
      <c r="N71" s="300"/>
      <c r="O71" s="300"/>
      <c r="P71" s="300"/>
      <c r="Q71" s="300"/>
      <c r="R71" s="300"/>
      <c r="S71" s="300"/>
      <c r="T71" s="300"/>
      <c r="U71" s="300"/>
      <c r="V71" s="300"/>
      <c r="W71" s="300"/>
      <c r="X71" s="300"/>
      <c r="Y71" s="300"/>
      <c r="Z71" s="300"/>
      <c r="AA71" s="300"/>
      <c r="AB71" s="300"/>
      <c r="AC71" s="300"/>
      <c r="AD71" s="300"/>
      <c r="AE71" s="300"/>
      <c r="AF71" s="300"/>
      <c r="AG71" s="300"/>
      <c r="AH71" s="360"/>
    </row>
    <row r="72" spans="1:34" s="309" customFormat="1" ht="14.25">
      <c r="A72" s="361" t="s">
        <v>607</v>
      </c>
      <c r="B72" s="300"/>
      <c r="C72" s="300"/>
      <c r="D72" s="300"/>
      <c r="E72" s="285" t="s">
        <v>608</v>
      </c>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60"/>
    </row>
    <row r="73" spans="1:34" s="309" customFormat="1" ht="2.25" customHeight="1">
      <c r="A73" s="361"/>
      <c r="C73" s="300"/>
      <c r="D73" s="300"/>
      <c r="E73" s="300"/>
      <c r="F73" s="300"/>
      <c r="G73" s="300"/>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60"/>
    </row>
    <row r="74" spans="1:34" s="309" customFormat="1" ht="12.75" customHeight="1">
      <c r="A74" s="361"/>
      <c r="B74" s="300" t="s">
        <v>591</v>
      </c>
      <c r="C74" s="300"/>
      <c r="D74" s="300"/>
      <c r="E74" s="1773"/>
      <c r="F74" s="1773"/>
      <c r="G74" s="1773"/>
      <c r="H74" s="1773"/>
      <c r="I74" s="1773"/>
      <c r="J74" s="1773"/>
      <c r="K74" s="1773"/>
      <c r="L74" s="1773"/>
      <c r="M74" s="300"/>
      <c r="N74" s="300" t="s">
        <v>609</v>
      </c>
      <c r="O74" s="300"/>
      <c r="P74" s="300"/>
      <c r="Q74" s="300"/>
      <c r="R74" s="1775"/>
      <c r="S74" s="1775"/>
      <c r="T74" s="1775"/>
      <c r="U74" s="1775"/>
      <c r="V74" s="1775"/>
      <c r="W74" s="1775"/>
      <c r="X74" s="1775"/>
      <c r="Y74" s="1775"/>
      <c r="Z74" s="1775"/>
      <c r="AA74" s="1775"/>
      <c r="AB74" s="1775"/>
      <c r="AC74" s="1775"/>
      <c r="AD74" s="1775"/>
      <c r="AE74" s="1775"/>
      <c r="AF74" s="1775"/>
      <c r="AG74" s="1775"/>
      <c r="AH74" s="360"/>
    </row>
    <row r="75" spans="1:34" s="309" customFormat="1" ht="12" customHeight="1">
      <c r="A75" s="361"/>
      <c r="B75" s="300"/>
      <c r="C75" s="285" t="s">
        <v>419</v>
      </c>
      <c r="D75" s="300"/>
      <c r="E75" s="1774"/>
      <c r="F75" s="1774"/>
      <c r="G75" s="1774"/>
      <c r="H75" s="1774"/>
      <c r="I75" s="1774"/>
      <c r="J75" s="1774"/>
      <c r="K75" s="1774"/>
      <c r="L75" s="1774"/>
      <c r="M75" s="300"/>
      <c r="N75" s="300"/>
      <c r="O75" s="285" t="s">
        <v>436</v>
      </c>
      <c r="P75" s="300"/>
      <c r="Q75" s="300"/>
      <c r="R75" s="1776"/>
      <c r="S75" s="1776"/>
      <c r="T75" s="1776"/>
      <c r="U75" s="1776"/>
      <c r="V75" s="1776"/>
      <c r="W75" s="1776"/>
      <c r="X75" s="1776"/>
      <c r="Y75" s="1776"/>
      <c r="Z75" s="1776"/>
      <c r="AA75" s="1776"/>
      <c r="AB75" s="1776"/>
      <c r="AC75" s="1776"/>
      <c r="AD75" s="1776"/>
      <c r="AE75" s="1776"/>
      <c r="AF75" s="1776"/>
      <c r="AG75" s="1776"/>
      <c r="AH75" s="360"/>
    </row>
    <row r="76" spans="1:34" s="309" customFormat="1" ht="2.25" customHeight="1">
      <c r="A76" s="361"/>
      <c r="B76" s="300"/>
      <c r="C76" s="285"/>
      <c r="D76" s="300"/>
      <c r="E76" s="300"/>
      <c r="F76" s="300"/>
      <c r="G76" s="300"/>
      <c r="H76" s="300"/>
      <c r="I76" s="300"/>
      <c r="J76" s="300"/>
      <c r="K76" s="300"/>
      <c r="L76" s="300"/>
      <c r="M76" s="300"/>
      <c r="N76" s="300"/>
      <c r="O76" s="285"/>
      <c r="P76" s="300"/>
      <c r="Q76" s="300"/>
      <c r="R76" s="300"/>
      <c r="S76" s="300"/>
      <c r="T76" s="300"/>
      <c r="U76" s="300"/>
      <c r="V76" s="300"/>
      <c r="W76" s="300"/>
      <c r="X76" s="300"/>
      <c r="Y76" s="300"/>
      <c r="Z76" s="300"/>
      <c r="AA76" s="300"/>
      <c r="AB76" s="300"/>
      <c r="AC76" s="300"/>
      <c r="AD76" s="300"/>
      <c r="AE76" s="300"/>
      <c r="AF76" s="300"/>
      <c r="AG76" s="300"/>
      <c r="AH76" s="360"/>
    </row>
    <row r="77" spans="1:34" s="309" customFormat="1" ht="12.75" customHeight="1">
      <c r="A77" s="361"/>
      <c r="B77" s="300" t="s">
        <v>610</v>
      </c>
      <c r="C77" s="300"/>
      <c r="D77" s="300"/>
      <c r="E77" s="300"/>
      <c r="F77" s="300"/>
      <c r="G77" s="300"/>
      <c r="H77" s="285" t="s">
        <v>611</v>
      </c>
      <c r="I77" s="300"/>
      <c r="J77" s="300"/>
      <c r="K77" s="300"/>
      <c r="L77" s="300"/>
      <c r="M77" s="300"/>
      <c r="N77" s="300"/>
      <c r="O77" s="300"/>
      <c r="P77" s="300"/>
      <c r="Q77" s="300"/>
      <c r="R77" s="300"/>
      <c r="S77" s="300"/>
      <c r="T77" s="300"/>
      <c r="U77" s="300"/>
      <c r="V77" s="300"/>
      <c r="W77" s="307" t="s">
        <v>295</v>
      </c>
      <c r="X77" s="307"/>
      <c r="Y77" s="307"/>
      <c r="Z77" s="300"/>
      <c r="AA77" s="285" t="s">
        <v>297</v>
      </c>
      <c r="AB77" s="300"/>
      <c r="AC77" s="300"/>
      <c r="AD77" s="300"/>
      <c r="AE77" s="300"/>
      <c r="AF77" s="300"/>
      <c r="AG77" s="300"/>
      <c r="AH77" s="360"/>
    </row>
    <row r="78" spans="1:34" s="309" customFormat="1" ht="12.75" customHeight="1">
      <c r="A78" s="361"/>
      <c r="B78" s="300"/>
      <c r="C78" s="1773"/>
      <c r="D78" s="1773"/>
      <c r="E78" s="1773"/>
      <c r="F78" s="1773"/>
      <c r="G78" s="1773"/>
      <c r="H78" s="1773"/>
      <c r="I78" s="1773"/>
      <c r="J78" s="1773"/>
      <c r="K78" s="1773"/>
      <c r="L78" s="1773"/>
      <c r="M78" s="1773"/>
      <c r="N78" s="1773"/>
      <c r="O78" s="1773"/>
      <c r="P78" s="1773"/>
      <c r="Q78" s="1773"/>
      <c r="R78" s="1773"/>
      <c r="S78" s="1773"/>
      <c r="T78" s="1773"/>
      <c r="U78" s="1773"/>
      <c r="V78" s="300"/>
      <c r="W78" s="1777"/>
      <c r="X78" s="1777"/>
      <c r="Y78" s="1777"/>
      <c r="Z78" s="1777"/>
      <c r="AA78" s="1777"/>
      <c r="AB78" s="1777"/>
      <c r="AC78" s="1777"/>
      <c r="AD78" s="1777"/>
      <c r="AE78" s="1777"/>
      <c r="AF78" s="1777"/>
      <c r="AG78" s="1777"/>
      <c r="AH78" s="360"/>
    </row>
    <row r="79" spans="1:34" s="309" customFormat="1" ht="14.25">
      <c r="A79" s="361"/>
      <c r="B79" s="300"/>
      <c r="C79" s="1774"/>
      <c r="D79" s="1774"/>
      <c r="E79" s="1774"/>
      <c r="F79" s="1774"/>
      <c r="G79" s="1774"/>
      <c r="H79" s="1774"/>
      <c r="I79" s="1774"/>
      <c r="J79" s="1774"/>
      <c r="K79" s="1774"/>
      <c r="L79" s="1774"/>
      <c r="M79" s="1774"/>
      <c r="N79" s="1774"/>
      <c r="O79" s="1774"/>
      <c r="P79" s="1774"/>
      <c r="Q79" s="1774"/>
      <c r="R79" s="1774"/>
      <c r="S79" s="1774"/>
      <c r="T79" s="1774"/>
      <c r="U79" s="1774"/>
      <c r="V79" s="300"/>
      <c r="W79" s="1778"/>
      <c r="X79" s="1778"/>
      <c r="Y79" s="1778"/>
      <c r="Z79" s="1778"/>
      <c r="AA79" s="1778"/>
      <c r="AB79" s="1778"/>
      <c r="AC79" s="1778"/>
      <c r="AD79" s="1778"/>
      <c r="AE79" s="1778"/>
      <c r="AF79" s="1778"/>
      <c r="AG79" s="1778"/>
      <c r="AH79" s="360"/>
    </row>
    <row r="80" spans="1:34" s="309" customFormat="1" ht="6.75" customHeight="1">
      <c r="A80" s="362"/>
      <c r="B80" s="363"/>
      <c r="C80" s="363"/>
      <c r="D80" s="363"/>
      <c r="E80" s="363"/>
      <c r="F80" s="363"/>
      <c r="G80" s="363"/>
      <c r="H80" s="363"/>
      <c r="I80" s="363"/>
      <c r="J80" s="363"/>
      <c r="K80" s="363"/>
      <c r="L80" s="363"/>
      <c r="M80" s="363"/>
      <c r="N80" s="363"/>
      <c r="O80" s="363"/>
      <c r="P80" s="363"/>
      <c r="Q80" s="363"/>
      <c r="R80" s="363"/>
      <c r="S80" s="363"/>
      <c r="T80" s="363"/>
      <c r="U80" s="363"/>
      <c r="V80" s="363"/>
      <c r="W80" s="363"/>
      <c r="X80" s="363"/>
      <c r="Y80" s="363"/>
      <c r="Z80" s="363"/>
      <c r="AA80" s="363"/>
      <c r="AB80" s="363"/>
      <c r="AC80" s="363"/>
      <c r="AD80" s="363"/>
      <c r="AE80" s="363"/>
      <c r="AF80" s="363"/>
      <c r="AG80" s="363"/>
      <c r="AH80" s="364"/>
    </row>
    <row r="81" spans="1:34" s="309" customFormat="1" ht="13.5" customHeight="1">
      <c r="A81" s="336"/>
      <c r="B81" s="334"/>
      <c r="C81" s="334"/>
      <c r="D81" s="334"/>
      <c r="E81" s="334"/>
      <c r="F81" s="334"/>
      <c r="G81" s="334"/>
      <c r="H81" s="334"/>
      <c r="I81" s="334"/>
      <c r="J81" s="334"/>
      <c r="K81" s="334"/>
      <c r="L81" s="334"/>
      <c r="M81" s="334"/>
      <c r="N81" s="334"/>
      <c r="O81" s="334"/>
      <c r="P81" s="334"/>
      <c r="Q81" s="334"/>
      <c r="R81" s="334"/>
      <c r="S81" s="334"/>
      <c r="T81" s="334"/>
      <c r="U81" s="334"/>
      <c r="V81" s="334"/>
      <c r="W81" s="334"/>
      <c r="X81" s="334"/>
      <c r="Y81" s="334"/>
      <c r="Z81" s="334"/>
      <c r="AA81" s="334"/>
      <c r="AB81" s="334"/>
      <c r="AC81" s="334"/>
      <c r="AD81" s="334"/>
      <c r="AE81" s="334"/>
      <c r="AF81" s="334"/>
      <c r="AG81" s="334"/>
      <c r="AH81" s="337"/>
    </row>
    <row r="82" spans="1:34" s="309" customFormat="1" ht="13.5" customHeight="1">
      <c r="A82" s="361"/>
      <c r="B82" s="300"/>
      <c r="C82" s="300"/>
      <c r="D82" s="300"/>
      <c r="E82" s="300"/>
      <c r="F82" s="300"/>
      <c r="G82" s="300"/>
      <c r="H82" s="300"/>
      <c r="I82" s="300"/>
      <c r="J82" s="300"/>
      <c r="K82" s="300"/>
      <c r="L82" s="300"/>
      <c r="M82" s="300"/>
      <c r="N82" s="300"/>
      <c r="O82" s="300"/>
      <c r="P82" s="300"/>
      <c r="Q82" s="300"/>
      <c r="R82" s="300"/>
      <c r="S82" s="300"/>
      <c r="T82" s="300"/>
      <c r="U82" s="300"/>
      <c r="V82" s="300"/>
      <c r="W82" s="300"/>
      <c r="X82" s="300"/>
      <c r="Y82" s="300"/>
      <c r="Z82" s="300"/>
      <c r="AA82" s="300"/>
      <c r="AB82" s="300"/>
      <c r="AC82" s="300"/>
      <c r="AD82" s="300"/>
      <c r="AE82" s="300"/>
      <c r="AF82" s="300"/>
      <c r="AG82" s="300"/>
      <c r="AH82" s="360"/>
    </row>
    <row r="83" spans="1:34" s="309" customFormat="1" ht="13.5" customHeight="1">
      <c r="A83" s="361"/>
      <c r="B83" s="300"/>
      <c r="C83" s="300"/>
      <c r="D83" s="300"/>
      <c r="E83" s="300"/>
      <c r="F83" s="300"/>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c r="AD83" s="300"/>
      <c r="AE83" s="300"/>
      <c r="AF83" s="300"/>
      <c r="AG83" s="300"/>
      <c r="AH83" s="360"/>
    </row>
    <row r="84" spans="1:34" s="309" customFormat="1" ht="13.5" customHeight="1">
      <c r="A84" s="362"/>
      <c r="B84" s="363"/>
      <c r="C84" s="363"/>
      <c r="D84" s="363"/>
      <c r="E84" s="363"/>
      <c r="F84" s="363"/>
      <c r="G84" s="363"/>
      <c r="H84" s="363"/>
      <c r="I84" s="363"/>
      <c r="J84" s="363"/>
      <c r="K84" s="363"/>
      <c r="L84" s="363"/>
      <c r="M84" s="363"/>
      <c r="N84" s="363"/>
      <c r="O84" s="363"/>
      <c r="P84" s="363"/>
      <c r="Q84" s="363"/>
      <c r="R84" s="363"/>
      <c r="S84" s="363"/>
      <c r="T84" s="363"/>
      <c r="U84" s="363"/>
      <c r="V84" s="363"/>
      <c r="W84" s="363"/>
      <c r="X84" s="363"/>
      <c r="Y84" s="363"/>
      <c r="Z84" s="363"/>
      <c r="AA84" s="363"/>
      <c r="AB84" s="363"/>
      <c r="AC84" s="363"/>
      <c r="AD84" s="363"/>
      <c r="AE84" s="363"/>
      <c r="AF84" s="363"/>
      <c r="AG84" s="363"/>
      <c r="AH84" s="364"/>
    </row>
    <row r="85" spans="1:34" ht="13.5" customHeight="1"/>
    <row r="86" spans="1:34" ht="13.5" customHeight="1"/>
    <row r="87" spans="1:34" ht="13.5" customHeight="1"/>
    <row r="88" spans="1:34" ht="13.5" customHeight="1"/>
    <row r="89" spans="1:34" ht="13.5" customHeight="1"/>
    <row r="90" spans="1:34" ht="13.5" customHeight="1"/>
  </sheetData>
  <sheetProtection algorithmName="SHA-512" hashValue="nQXyRA3Jr7uIUGetL0nkmePA5kOw79LS99WqB3xZhGEuqoWP6Fr4NGs0KoSGApYwPGzPVNGN3h5+CTiJRKiyOg==" saltValue="MxGOjrpdZF+xCbZrZD8qzg==" spinCount="100000" sheet="1" formatCells="0" selectLockedCells="1"/>
  <mergeCells count="30">
    <mergeCell ref="E74:L75"/>
    <mergeCell ref="R74:AG75"/>
    <mergeCell ref="C78:U79"/>
    <mergeCell ref="W78:AG79"/>
    <mergeCell ref="B63:Q64"/>
    <mergeCell ref="T63:X63"/>
    <mergeCell ref="Z63:AB63"/>
    <mergeCell ref="AD63:AF63"/>
    <mergeCell ref="A66:C66"/>
    <mergeCell ref="D66:AH66"/>
    <mergeCell ref="A68:C68"/>
    <mergeCell ref="D68:AH69"/>
    <mergeCell ref="B60:Q60"/>
    <mergeCell ref="Q34:AF35"/>
    <mergeCell ref="F39:P40"/>
    <mergeCell ref="AA39:AG40"/>
    <mergeCell ref="F42:AG43"/>
    <mergeCell ref="G45:P46"/>
    <mergeCell ref="X45:AG46"/>
    <mergeCell ref="F51:P52"/>
    <mergeCell ref="AA51:AG52"/>
    <mergeCell ref="F54:AG55"/>
    <mergeCell ref="G57:P58"/>
    <mergeCell ref="X57:AG58"/>
    <mergeCell ref="W16:AB17"/>
    <mergeCell ref="C20:AH20"/>
    <mergeCell ref="D25:N25"/>
    <mergeCell ref="O25:U26"/>
    <mergeCell ref="AA25:AF26"/>
    <mergeCell ref="D26:N27"/>
  </mergeCells>
  <phoneticPr fontId="34"/>
  <dataValidations count="1">
    <dataValidation type="list" allowBlank="1" showInputMessage="1" showErrorMessage="1" sqref="S16 B31 B34 M34 M31 W25 C25 P22 I22 C22 L13 C16 C13 C10 I10 S10 AA10 AA7 W7 S7 O7 L7 I7 F7 C7" xr:uid="{F11BD36C-DEA7-4D3F-92D0-28CF6FC1D08F}">
      <formula1>"□,■"</formula1>
    </dataValidation>
  </dataValidations>
  <printOptions horizontalCentered="1"/>
  <pageMargins left="0.23622047244094491" right="0.23622047244094491" top="0.15748031496062992" bottom="0.15748031496062992" header="0.31496062992125984" footer="0.31496062992125984"/>
  <pageSetup paperSize="9" scale="90"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AC530-2292-4A18-8284-2CA7177944A2}">
  <sheetPr codeName="Sheet11">
    <pageSetUpPr fitToPage="1"/>
  </sheetPr>
  <dimension ref="A1:AS89"/>
  <sheetViews>
    <sheetView view="pageBreakPreview" zoomScaleNormal="75" zoomScaleSheetLayoutView="100" workbookViewId="0">
      <selection activeCell="AC16" sqref="AC16"/>
    </sheetView>
  </sheetViews>
  <sheetFormatPr defaultColWidth="2.625" defaultRowHeight="12" customHeight="1"/>
  <cols>
    <col min="1" max="35" width="2.625" style="90"/>
    <col min="36" max="46" width="0" style="90" hidden="1" customWidth="1"/>
    <col min="47" max="16384" width="2.625" style="90"/>
  </cols>
  <sheetData>
    <row r="1" spans="1:45" ht="15" customHeight="1">
      <c r="A1" s="91" t="s">
        <v>534</v>
      </c>
      <c r="Z1" s="90" t="s">
        <v>427</v>
      </c>
    </row>
    <row r="2" spans="1:45" ht="15" customHeight="1">
      <c r="A2" s="92" t="s">
        <v>535</v>
      </c>
      <c r="Z2" s="92" t="s">
        <v>429</v>
      </c>
    </row>
    <row r="3" spans="1:45" s="102" customFormat="1" ht="2.25" customHeight="1">
      <c r="A3" s="151"/>
      <c r="B3" s="148"/>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52"/>
    </row>
    <row r="4" spans="1:45" s="102" customFormat="1" ht="14.25" customHeight="1">
      <c r="A4" s="97"/>
      <c r="B4" s="102" t="s">
        <v>536</v>
      </c>
      <c r="AH4" s="103"/>
      <c r="AO4" s="109"/>
    </row>
    <row r="5" spans="1:45" s="102" customFormat="1" ht="14.25" customHeight="1">
      <c r="A5" s="97"/>
      <c r="B5" s="106"/>
      <c r="C5" s="92" t="s">
        <v>537</v>
      </c>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53"/>
      <c r="AO5" s="109"/>
    </row>
    <row r="6" spans="1:45" s="102" customFormat="1" ht="2.25" customHeight="1">
      <c r="A6" s="97"/>
      <c r="B6" s="106"/>
      <c r="C6" s="92"/>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53"/>
      <c r="AO6" s="109"/>
    </row>
    <row r="7" spans="1:45" s="102" customFormat="1" ht="14.25" customHeight="1">
      <c r="A7" s="97"/>
      <c r="C7" s="122" t="e">
        <f>IF(Application!#REF!="","□",IF(OR(COUNTIF(Application!#REF!,"夫*"),COUNTIF(Application!#REF!,"丈夫*"),COUNTIF(Application!#REF!,"*①丈夫*"),COUNTIF(Application!#REF!,"*②丈夫*")),"■","□"))</f>
        <v>#REF!</v>
      </c>
      <c r="D7" s="105" t="s">
        <v>538</v>
      </c>
      <c r="E7" s="105"/>
      <c r="F7" s="122" t="e">
        <f>IF(Application!#REF!="","□",IF(OR(COUNTIF(Application!#REF!,"妻*"),COUNTIF(Application!#REF!,"*①妻*"),COUNTIF(Application!#REF!,"*②妻*")),"■","□"))</f>
        <v>#REF!</v>
      </c>
      <c r="G7" s="105" t="s">
        <v>539</v>
      </c>
      <c r="I7" s="122" t="e">
        <f>IF(Application!#REF!="","□",IF(OR(COUNTIF(Application!#REF!,"父*"),COUNTIF(Application!#REF!,"*①父*"),COUNTIF(Application!#REF!,"*②父*"),COUNTIF(Application!#REF!,"岳父*"),COUNTIF(Application!#REF!,"*①岳父*"),COUNTIF(Application!#REF!,"*②岳父*")),"■","□"))</f>
        <v>#REF!</v>
      </c>
      <c r="J7" s="105" t="s">
        <v>540</v>
      </c>
      <c r="K7" s="105"/>
      <c r="L7" s="122" t="e">
        <f>IF(Application!#REF!="","□",IF(OR(COUNTIF(Application!#REF!,"母*"),COUNTIF(Application!#REF!,"*①母*"),COUNTIF(Application!#REF!,"*②母*"),COUNTIF(Application!#REF!,"岳母*"),COUNTIF(Application!#REF!,"*①岳母*"),COUNTIF(Application!#REF!,"*②岳母*")),"■","□"))</f>
        <v>#REF!</v>
      </c>
      <c r="M7" s="102" t="s">
        <v>541</v>
      </c>
      <c r="N7" s="105"/>
      <c r="O7" s="122" t="e">
        <f>IF(Application!#REF!="","□",IF(OR(COUNTIF(Application!#REF!,"祖父*"),COUNTIF(Application!#REF!,"*①祖父*"),COUNTIF(Application!#REF!,"*②祖父*")),"■","□"))</f>
        <v>#REF!</v>
      </c>
      <c r="P7" s="105" t="s">
        <v>542</v>
      </c>
      <c r="Q7" s="105"/>
      <c r="S7" s="122" t="e">
        <f>IF(Application!#REF!="","□",IF(OR(COUNTIF(Application!#REF!,"祖母*"),COUNTIF(Application!#REF!,"*①祖母*"),COUNTIF(Application!#REF!,"*②祖母*")),"■","□"))</f>
        <v>#REF!</v>
      </c>
      <c r="T7" s="105" t="s">
        <v>543</v>
      </c>
      <c r="U7" s="105"/>
      <c r="W7" s="122" t="e">
        <f>IF(Application!#REF!="","□",IF(OR(COUNTIF(Application!#REF!,"养父*"),COUNTIF(Application!#REF!,"*①养父*"),COUNTIF(Application!#REF!,"*②养父*")),"■","□"))</f>
        <v>#REF!</v>
      </c>
      <c r="X7" s="105" t="s">
        <v>544</v>
      </c>
      <c r="Y7" s="105"/>
      <c r="Z7" s="105"/>
      <c r="AA7" s="122" t="e">
        <f>IF(Application!#REF!="","□",IF(OR(COUNTIF(Application!#REF!,"养母*"),COUNTIF(Application!#REF!,"*①养母*"),COUNTIF(Application!#REF!,"*②养母*")),"■","□"))</f>
        <v>#REF!</v>
      </c>
      <c r="AB7" s="102" t="s">
        <v>545</v>
      </c>
      <c r="AC7" s="105"/>
      <c r="AD7" s="105"/>
      <c r="AF7" s="105"/>
      <c r="AG7" s="105"/>
      <c r="AH7" s="103"/>
    </row>
    <row r="8" spans="1:45" s="102" customFormat="1" ht="14.25" customHeight="1">
      <c r="A8" s="97"/>
      <c r="C8" s="105"/>
      <c r="D8" s="92" t="s">
        <v>546</v>
      </c>
      <c r="E8" s="92"/>
      <c r="F8" s="92"/>
      <c r="G8" s="92" t="s">
        <v>547</v>
      </c>
      <c r="H8" s="92"/>
      <c r="I8" s="92"/>
      <c r="J8" s="92" t="s">
        <v>548</v>
      </c>
      <c r="K8" s="92"/>
      <c r="L8" s="92"/>
      <c r="M8" s="92" t="s">
        <v>549</v>
      </c>
      <c r="N8" s="92"/>
      <c r="O8" s="92"/>
      <c r="P8" s="92" t="s">
        <v>550</v>
      </c>
      <c r="Q8" s="92"/>
      <c r="R8" s="92"/>
      <c r="S8" s="92"/>
      <c r="T8" s="92" t="s">
        <v>551</v>
      </c>
      <c r="U8" s="92"/>
      <c r="V8" s="92"/>
      <c r="W8" s="92"/>
      <c r="X8" s="92" t="s">
        <v>552</v>
      </c>
      <c r="Y8" s="92"/>
      <c r="Z8" s="92"/>
      <c r="AA8" s="92"/>
      <c r="AB8" s="92" t="s">
        <v>553</v>
      </c>
      <c r="AC8" s="105"/>
      <c r="AD8" s="105"/>
      <c r="AE8" s="105"/>
      <c r="AF8" s="105"/>
      <c r="AG8" s="105"/>
      <c r="AH8" s="103"/>
    </row>
    <row r="9" spans="1:45" s="102" customFormat="1" ht="2.25" customHeight="1">
      <c r="A9" s="97"/>
      <c r="C9" s="105"/>
      <c r="D9" s="92"/>
      <c r="E9" s="92"/>
      <c r="F9" s="92"/>
      <c r="G9" s="92"/>
      <c r="H9" s="92"/>
      <c r="I9" s="92"/>
      <c r="J9" s="92"/>
      <c r="K9" s="92"/>
      <c r="L9" s="92"/>
      <c r="M9" s="92"/>
      <c r="N9" s="92"/>
      <c r="O9" s="92"/>
      <c r="P9" s="92"/>
      <c r="Q9" s="92"/>
      <c r="R9" s="92"/>
      <c r="S9" s="92"/>
      <c r="T9" s="92"/>
      <c r="U9" s="92"/>
      <c r="V9" s="92"/>
      <c r="W9" s="92"/>
      <c r="X9" s="92"/>
      <c r="Y9" s="92"/>
      <c r="Z9" s="92"/>
      <c r="AA9" s="92"/>
      <c r="AB9" s="92"/>
      <c r="AC9" s="105"/>
      <c r="AD9" s="105"/>
      <c r="AE9" s="105"/>
      <c r="AF9" s="105"/>
      <c r="AG9" s="105"/>
      <c r="AH9" s="103"/>
    </row>
    <row r="10" spans="1:45" s="102" customFormat="1" ht="14.25" customHeight="1">
      <c r="A10" s="97"/>
      <c r="C10" s="122" t="e">
        <f>IF(Application!#REF!="","□",IF(OR(COUNTIF(Application!#REF!,"兄*"),COUNTIF(Application!#REF!,"*①兄*"),COUNTIF(Application!#REF!,"*②兄*"),COUNTIF(Application!#REF!,"哥*"),COUNTIF(Application!#REF!,"*①哥*"),COUNTIF(Application!#REF!,"*②哥*"),COUNTIF(Application!#REF!,"弟*"),COUNTIF(Application!#REF!,"*①弟*"),COUNTIF(Application!#REF!,"*②弟*"),COUNTIF(Application!#REF!,"姐*"),COUNTIF(Application!#REF!,"*①姐*"),COUNTIF(Application!#REF!,"*②姐*"),COUNTIF(Application!#REF!,"妹*"),COUNTIF(Application!#REF!,"*①妹*"),COUNTIF(Application!#REF!,"*②妹*")),"■","□"))</f>
        <v>#REF!</v>
      </c>
      <c r="D10" s="105" t="s">
        <v>554</v>
      </c>
      <c r="E10" s="105"/>
      <c r="F10" s="105"/>
      <c r="G10" s="105"/>
      <c r="I10" s="122" t="e">
        <f>IF(Application!#REF!="","□",IF(OR(COUNTIF(Application!#REF!,"伯*"),COUNTIF(Application!#REF!,"*①伯*"),COUNTIF(Application!#REF!,"*②伯*"),COUNTIF(Application!#REF!,"叔*"),COUNTIF(Application!#REF!,"*①叔*"),COUNTIF(Application!#REF!,"*②叔*"),COUNTIF(Application!#REF!,"婶*"),COUNTIF(Application!#REF!,"*①婶*"),COUNTIF(Application!#REF!,"*②婶*"),COUNTIF(Application!#REF!,"姨*"),COUNTIF(Application!#REF!,"*①姨*"),COUNTIF(Application!#REF!,"*②姨*"),COUNTIF(Application!#REF!,"舅*"),COUNTIF(Application!#REF!,"*①舅*"),COUNTIF(Application!#REF!,"*②舅*")),"■","□"))</f>
        <v>#REF!</v>
      </c>
      <c r="J10" s="105" t="s">
        <v>555</v>
      </c>
      <c r="K10" s="105"/>
      <c r="L10" s="105"/>
      <c r="N10" s="105"/>
      <c r="O10" s="105"/>
      <c r="P10" s="105"/>
      <c r="Q10" s="105"/>
      <c r="S10" s="122" t="s">
        <v>65</v>
      </c>
      <c r="T10" s="105" t="s">
        <v>556</v>
      </c>
      <c r="U10" s="105"/>
      <c r="V10" s="105"/>
      <c r="W10" s="105"/>
      <c r="X10" s="105"/>
      <c r="Y10" s="105"/>
      <c r="Z10" s="105"/>
      <c r="AA10" s="122" t="s">
        <v>65</v>
      </c>
      <c r="AB10" s="102" t="s">
        <v>557</v>
      </c>
      <c r="AC10" s="105"/>
      <c r="AD10" s="105"/>
      <c r="AE10" s="105"/>
      <c r="AF10" s="105"/>
      <c r="AG10" s="105"/>
      <c r="AH10" s="103"/>
    </row>
    <row r="11" spans="1:45" s="102" customFormat="1" ht="14.25" customHeight="1">
      <c r="A11" s="97"/>
      <c r="C11" s="105"/>
      <c r="D11" s="92" t="s">
        <v>558</v>
      </c>
      <c r="E11" s="92"/>
      <c r="F11" s="92"/>
      <c r="G11" s="92"/>
      <c r="H11" s="92"/>
      <c r="I11" s="92"/>
      <c r="J11" s="92" t="s">
        <v>559</v>
      </c>
      <c r="K11" s="92"/>
      <c r="L11" s="92"/>
      <c r="M11" s="92"/>
      <c r="N11" s="92"/>
      <c r="O11" s="92"/>
      <c r="P11" s="92"/>
      <c r="Q11" s="92"/>
      <c r="R11" s="92"/>
      <c r="S11" s="92"/>
      <c r="T11" s="92" t="s">
        <v>560</v>
      </c>
      <c r="U11" s="92"/>
      <c r="V11" s="92"/>
      <c r="W11" s="92"/>
      <c r="X11" s="92"/>
      <c r="Y11" s="92"/>
      <c r="Z11" s="92"/>
      <c r="AA11" s="92"/>
      <c r="AB11" s="92" t="s">
        <v>561</v>
      </c>
      <c r="AC11" s="105"/>
      <c r="AD11" s="105"/>
      <c r="AE11" s="105"/>
      <c r="AF11" s="105"/>
      <c r="AG11" s="105"/>
      <c r="AH11" s="103"/>
    </row>
    <row r="12" spans="1:45" s="102" customFormat="1" ht="2.25" customHeight="1">
      <c r="A12" s="97"/>
      <c r="C12" s="105"/>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105"/>
      <c r="AD12" s="105"/>
      <c r="AE12" s="105"/>
      <c r="AF12" s="105"/>
      <c r="AG12" s="105"/>
      <c r="AH12" s="103"/>
    </row>
    <row r="13" spans="1:45" s="102" customFormat="1" ht="14.25" customHeight="1">
      <c r="A13" s="142"/>
      <c r="B13" s="109"/>
      <c r="C13" s="122" t="s">
        <v>65</v>
      </c>
      <c r="D13" s="105" t="s">
        <v>562</v>
      </c>
      <c r="E13" s="105"/>
      <c r="F13" s="105"/>
      <c r="G13" s="105"/>
      <c r="I13" s="105"/>
      <c r="J13" s="105"/>
      <c r="L13" s="122" t="s">
        <v>65</v>
      </c>
      <c r="M13" s="105" t="s">
        <v>563</v>
      </c>
      <c r="N13" s="105"/>
      <c r="O13" s="105"/>
      <c r="P13" s="105"/>
      <c r="Q13" s="105"/>
      <c r="S13" s="105"/>
      <c r="T13" s="105"/>
      <c r="U13" s="105"/>
      <c r="V13" s="105"/>
      <c r="W13" s="105"/>
      <c r="X13" s="105"/>
      <c r="Y13" s="105"/>
      <c r="Z13" s="105"/>
      <c r="AA13" s="105"/>
      <c r="AB13" s="105"/>
      <c r="AC13" s="105"/>
      <c r="AD13" s="105"/>
      <c r="AE13" s="105"/>
      <c r="AF13" s="105"/>
      <c r="AG13" s="105"/>
      <c r="AH13" s="103"/>
    </row>
    <row r="14" spans="1:45" s="102" customFormat="1" ht="14.25" customHeight="1">
      <c r="A14" s="97"/>
      <c r="C14" s="105"/>
      <c r="D14" s="92" t="s">
        <v>564</v>
      </c>
      <c r="E14" s="92"/>
      <c r="F14" s="92"/>
      <c r="G14" s="92"/>
      <c r="H14" s="92"/>
      <c r="I14" s="92"/>
      <c r="J14" s="92"/>
      <c r="L14" s="92"/>
      <c r="M14" s="92" t="s">
        <v>565</v>
      </c>
      <c r="N14" s="105"/>
      <c r="O14" s="105"/>
      <c r="P14" s="105"/>
      <c r="Q14" s="105"/>
      <c r="R14" s="105"/>
      <c r="S14" s="105"/>
      <c r="T14" s="105"/>
      <c r="U14" s="105"/>
      <c r="V14" s="105"/>
      <c r="W14" s="105"/>
      <c r="X14" s="105"/>
      <c r="Y14" s="105"/>
      <c r="Z14" s="105"/>
      <c r="AA14" s="105"/>
      <c r="AB14" s="105"/>
      <c r="AC14" s="105"/>
      <c r="AD14" s="105"/>
      <c r="AE14" s="105"/>
      <c r="AF14" s="105"/>
      <c r="AG14" s="105"/>
      <c r="AH14" s="103"/>
    </row>
    <row r="15" spans="1:45" s="102" customFormat="1" ht="2.25" customHeight="1">
      <c r="A15" s="97"/>
      <c r="C15" s="105"/>
      <c r="D15" s="92"/>
      <c r="E15" s="92"/>
      <c r="F15" s="92"/>
      <c r="G15" s="92"/>
      <c r="H15" s="92"/>
      <c r="I15" s="92"/>
      <c r="J15" s="92"/>
      <c r="L15" s="92"/>
      <c r="M15" s="92"/>
      <c r="N15" s="105"/>
      <c r="O15" s="105"/>
      <c r="P15" s="105"/>
      <c r="Q15" s="105"/>
      <c r="R15" s="105"/>
      <c r="S15" s="105"/>
      <c r="T15" s="105"/>
      <c r="U15" s="105"/>
      <c r="V15" s="105"/>
      <c r="W15" s="105"/>
      <c r="X15" s="105"/>
      <c r="Y15" s="105"/>
      <c r="Z15" s="105"/>
      <c r="AA15" s="105"/>
      <c r="AB15" s="105"/>
      <c r="AC15" s="105"/>
      <c r="AD15" s="105"/>
      <c r="AE15" s="105"/>
      <c r="AF15" s="105"/>
      <c r="AG15" s="105"/>
      <c r="AH15" s="103"/>
    </row>
    <row r="16" spans="1:45" s="102" customFormat="1" ht="14.25" customHeight="1">
      <c r="A16" s="97"/>
      <c r="C16" s="122" t="s">
        <v>65</v>
      </c>
      <c r="D16" s="105" t="s">
        <v>566</v>
      </c>
      <c r="E16" s="105"/>
      <c r="F16" s="105"/>
      <c r="G16" s="105"/>
      <c r="H16" s="105"/>
      <c r="I16" s="105"/>
      <c r="J16" s="105"/>
      <c r="K16" s="105"/>
      <c r="L16" s="105"/>
      <c r="M16" s="105"/>
      <c r="N16" s="105"/>
      <c r="O16" s="105"/>
      <c r="P16" s="105"/>
      <c r="Q16" s="105"/>
      <c r="S16" s="122" t="e">
        <f>IF(W16="","□","■")</f>
        <v>#REF!</v>
      </c>
      <c r="T16" s="105" t="s">
        <v>465</v>
      </c>
      <c r="U16" s="105"/>
      <c r="V16" s="105"/>
      <c r="W16" s="1611" t="e">
        <f>IF(Application!#REF!="","",IF(OR(COUNTIF(Application!#REF!,"*本人*")),"本人",""))</f>
        <v>#REF!</v>
      </c>
      <c r="X16" s="1611"/>
      <c r="Y16" s="1611"/>
      <c r="Z16" s="1611"/>
      <c r="AA16" s="1611"/>
      <c r="AB16" s="1611"/>
      <c r="AC16" s="105" t="s">
        <v>398</v>
      </c>
      <c r="AD16" s="105"/>
      <c r="AE16" s="105"/>
      <c r="AF16" s="105"/>
      <c r="AG16" s="105"/>
      <c r="AH16" s="103"/>
      <c r="AK16" s="102" t="s">
        <v>567</v>
      </c>
      <c r="AP16" s="102" t="s">
        <v>212</v>
      </c>
      <c r="AS16" s="109">
        <f>IF(OR(AP16="",AP16="夫",AP16="妻",AP16="父",AP16="母",AP16="祖父",AP16="祖母",AP16="養父",AP16="養母",AP16="兄",AP16="弟",AP16="姉",AP16="妹",AP16="伯父",AP16="叔父",AP16="おじ",AP16="伯母",AP16="叔母",AP16="おば",),1,0)</f>
        <v>1</v>
      </c>
    </row>
    <row r="17" spans="1:45" s="102" customFormat="1" ht="14.25" customHeight="1">
      <c r="A17" s="97"/>
      <c r="C17" s="105"/>
      <c r="D17" s="92" t="s">
        <v>568</v>
      </c>
      <c r="E17" s="92"/>
      <c r="F17" s="92"/>
      <c r="G17" s="92"/>
      <c r="H17" s="92"/>
      <c r="I17" s="92"/>
      <c r="J17" s="92"/>
      <c r="K17" s="92"/>
      <c r="L17" s="92"/>
      <c r="M17" s="92"/>
      <c r="N17" s="92"/>
      <c r="O17" s="92"/>
      <c r="P17" s="92"/>
      <c r="Q17" s="92"/>
      <c r="S17" s="92"/>
      <c r="T17" s="92" t="s">
        <v>372</v>
      </c>
      <c r="U17" s="92"/>
      <c r="V17" s="105"/>
      <c r="W17" s="1611"/>
      <c r="X17" s="1611"/>
      <c r="Y17" s="1611"/>
      <c r="Z17" s="1611"/>
      <c r="AA17" s="1611"/>
      <c r="AB17" s="1611"/>
      <c r="AC17" s="105"/>
      <c r="AD17" s="105"/>
      <c r="AE17" s="105"/>
      <c r="AF17" s="105"/>
      <c r="AG17" s="105"/>
      <c r="AH17" s="103"/>
      <c r="AK17" s="102" t="s">
        <v>569</v>
      </c>
      <c r="AP17" s="102" t="s">
        <v>212</v>
      </c>
      <c r="AS17" s="154">
        <f>IF(OR(AP17="",AP17="夫",AP17="妻",AP17="父",AP17="母",AP17="祖父",AP17="祖母",AP17="養父",AP17="養母",AP17="兄",AP17="弟",AP17="姉",AP17="妹",AP17="伯父",AP17="叔父",AP17="おじ",AP17="伯母",AP17="叔母",AP17="おば",),1,0)</f>
        <v>1</v>
      </c>
    </row>
    <row r="18" spans="1:45" s="102" customFormat="1" ht="2.25" customHeight="1">
      <c r="A18" s="97"/>
      <c r="C18" s="105"/>
      <c r="D18" s="92"/>
      <c r="E18" s="92"/>
      <c r="F18" s="92"/>
      <c r="G18" s="92"/>
      <c r="H18" s="92"/>
      <c r="I18" s="92"/>
      <c r="J18" s="92"/>
      <c r="K18" s="92"/>
      <c r="L18" s="92"/>
      <c r="M18" s="92"/>
      <c r="N18" s="92"/>
      <c r="O18" s="92"/>
      <c r="P18" s="92"/>
      <c r="Q18" s="92"/>
      <c r="R18" s="92"/>
      <c r="S18" s="92"/>
      <c r="T18" s="92"/>
      <c r="U18" s="105"/>
      <c r="V18" s="105"/>
      <c r="W18" s="105"/>
      <c r="X18" s="105"/>
      <c r="Y18" s="105"/>
      <c r="Z18" s="105"/>
      <c r="AA18" s="105"/>
      <c r="AB18" s="105"/>
      <c r="AC18" s="105"/>
      <c r="AD18" s="105"/>
      <c r="AE18" s="105"/>
      <c r="AF18" s="105"/>
      <c r="AG18" s="105"/>
      <c r="AH18" s="103"/>
    </row>
    <row r="19" spans="1:45" s="102" customFormat="1" ht="14.25" customHeight="1">
      <c r="A19" s="97"/>
      <c r="B19" s="102" t="s">
        <v>570</v>
      </c>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3"/>
    </row>
    <row r="20" spans="1:45" s="102" customFormat="1" ht="14.25" customHeight="1">
      <c r="A20" s="97"/>
      <c r="C20" s="1732" t="s">
        <v>571</v>
      </c>
      <c r="D20" s="1732"/>
      <c r="E20" s="1732"/>
      <c r="F20" s="1732"/>
      <c r="G20" s="1732"/>
      <c r="H20" s="1732"/>
      <c r="I20" s="1732"/>
      <c r="J20" s="1732"/>
      <c r="K20" s="1732"/>
      <c r="L20" s="1732"/>
      <c r="M20" s="1732"/>
      <c r="N20" s="1732"/>
      <c r="O20" s="1732"/>
      <c r="P20" s="1732"/>
      <c r="Q20" s="1732"/>
      <c r="R20" s="1732"/>
      <c r="S20" s="1732"/>
      <c r="T20" s="1732"/>
      <c r="U20" s="1732"/>
      <c r="V20" s="1732"/>
      <c r="W20" s="1732"/>
      <c r="X20" s="1732"/>
      <c r="Y20" s="1732"/>
      <c r="Z20" s="1732"/>
      <c r="AA20" s="1732"/>
      <c r="AB20" s="1732"/>
      <c r="AC20" s="1732"/>
      <c r="AD20" s="1732"/>
      <c r="AE20" s="1732"/>
      <c r="AF20" s="1732"/>
      <c r="AG20" s="1732"/>
      <c r="AH20" s="1733"/>
    </row>
    <row r="21" spans="1:45" s="102" customFormat="1" ht="2.25" customHeight="1">
      <c r="A21" s="97"/>
      <c r="C21" s="92"/>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3"/>
    </row>
    <row r="22" spans="1:45" s="102" customFormat="1" ht="14.25" customHeight="1">
      <c r="A22" s="97"/>
      <c r="C22" s="122" t="s">
        <v>65</v>
      </c>
      <c r="D22" s="105" t="s">
        <v>572</v>
      </c>
      <c r="E22" s="105"/>
      <c r="F22" s="105"/>
      <c r="G22" s="105"/>
      <c r="H22" s="105"/>
      <c r="I22" s="122" t="s">
        <v>65</v>
      </c>
      <c r="J22" s="105" t="s">
        <v>573</v>
      </c>
      <c r="K22" s="105"/>
      <c r="L22" s="105"/>
      <c r="M22" s="105"/>
      <c r="N22" s="105"/>
      <c r="O22" s="105"/>
      <c r="P22" s="122" t="s">
        <v>65</v>
      </c>
      <c r="Q22" s="105" t="s">
        <v>574</v>
      </c>
      <c r="R22" s="105"/>
      <c r="S22" s="105"/>
      <c r="T22" s="105"/>
      <c r="U22" s="105"/>
      <c r="V22" s="105"/>
      <c r="W22" s="105"/>
      <c r="X22" s="105"/>
      <c r="Y22" s="105"/>
      <c r="Z22" s="105"/>
      <c r="AA22" s="105"/>
      <c r="AB22" s="105"/>
      <c r="AC22" s="105"/>
      <c r="AD22" s="105"/>
      <c r="AE22" s="105"/>
      <c r="AF22" s="105"/>
      <c r="AG22" s="105"/>
      <c r="AH22" s="103"/>
    </row>
    <row r="23" spans="1:45" s="102" customFormat="1" ht="14.25" customHeight="1">
      <c r="A23" s="97"/>
      <c r="C23" s="105"/>
      <c r="D23" s="92" t="s">
        <v>575</v>
      </c>
      <c r="E23" s="92"/>
      <c r="F23" s="92"/>
      <c r="G23" s="92"/>
      <c r="H23" s="92"/>
      <c r="I23" s="92"/>
      <c r="J23" s="92" t="s">
        <v>576</v>
      </c>
      <c r="K23" s="92"/>
      <c r="L23" s="92"/>
      <c r="M23" s="92"/>
      <c r="N23" s="92"/>
      <c r="O23" s="92"/>
      <c r="P23" s="92"/>
      <c r="Q23" s="92" t="s">
        <v>577</v>
      </c>
      <c r="R23" s="92"/>
      <c r="S23" s="105"/>
      <c r="T23" s="105"/>
      <c r="U23" s="105"/>
      <c r="V23" s="105"/>
      <c r="W23" s="105"/>
      <c r="X23" s="105"/>
      <c r="Y23" s="105"/>
      <c r="Z23" s="105"/>
      <c r="AA23" s="105"/>
      <c r="AB23" s="105"/>
      <c r="AC23" s="105"/>
      <c r="AD23" s="105"/>
      <c r="AE23" s="105"/>
      <c r="AF23" s="105"/>
      <c r="AG23" s="105"/>
      <c r="AH23" s="103"/>
    </row>
    <row r="24" spans="1:45" s="102" customFormat="1" ht="2.25" customHeight="1">
      <c r="A24" s="97"/>
      <c r="C24" s="105"/>
      <c r="D24" s="92"/>
      <c r="E24" s="92"/>
      <c r="F24" s="92"/>
      <c r="G24" s="92"/>
      <c r="H24" s="92"/>
      <c r="I24" s="92"/>
      <c r="J24" s="92"/>
      <c r="K24" s="92"/>
      <c r="L24" s="92"/>
      <c r="M24" s="92"/>
      <c r="N24" s="92"/>
      <c r="O24" s="92"/>
      <c r="P24" s="92"/>
      <c r="Q24" s="92"/>
      <c r="R24" s="92"/>
      <c r="S24" s="105"/>
      <c r="T24" s="105"/>
      <c r="U24" s="105"/>
      <c r="V24" s="105"/>
      <c r="W24" s="105"/>
      <c r="X24" s="105"/>
      <c r="Y24" s="105"/>
      <c r="Z24" s="105"/>
      <c r="AA24" s="105"/>
      <c r="AB24" s="105"/>
      <c r="AC24" s="105"/>
      <c r="AD24" s="105"/>
      <c r="AE24" s="105"/>
      <c r="AF24" s="105"/>
      <c r="AG24" s="105"/>
      <c r="AH24" s="103"/>
    </row>
    <row r="25" spans="1:45" s="102" customFormat="1" ht="14.25" customHeight="1">
      <c r="A25" s="97"/>
      <c r="C25" s="122" t="s">
        <v>65</v>
      </c>
      <c r="D25" s="1809" t="s">
        <v>578</v>
      </c>
      <c r="E25" s="1810"/>
      <c r="F25" s="1810"/>
      <c r="G25" s="1810"/>
      <c r="H25" s="1810"/>
      <c r="I25" s="1810"/>
      <c r="J25" s="1810"/>
      <c r="K25" s="1810"/>
      <c r="L25" s="1810"/>
      <c r="M25" s="1810"/>
      <c r="N25" s="1810"/>
      <c r="O25" s="1811"/>
      <c r="P25" s="1811"/>
      <c r="Q25" s="1811"/>
      <c r="R25" s="1811"/>
      <c r="S25" s="1811"/>
      <c r="T25" s="1811"/>
      <c r="U25" s="1811"/>
      <c r="V25" s="105" t="s">
        <v>398</v>
      </c>
      <c r="W25" s="122" t="s">
        <v>65</v>
      </c>
      <c r="X25" s="105" t="s">
        <v>465</v>
      </c>
      <c r="Y25" s="105"/>
      <c r="AA25" s="1811"/>
      <c r="AB25" s="1811"/>
      <c r="AC25" s="1811"/>
      <c r="AD25" s="1811"/>
      <c r="AE25" s="1811"/>
      <c r="AF25" s="1811"/>
      <c r="AG25" s="105" t="s">
        <v>398</v>
      </c>
      <c r="AH25" s="103"/>
    </row>
    <row r="26" spans="1:45" s="102" customFormat="1" ht="14.25" customHeight="1">
      <c r="A26" s="97"/>
      <c r="C26" s="92"/>
      <c r="D26" s="1751" t="s">
        <v>579</v>
      </c>
      <c r="E26" s="1751"/>
      <c r="F26" s="1751"/>
      <c r="G26" s="1751"/>
      <c r="H26" s="1751"/>
      <c r="I26" s="1751"/>
      <c r="J26" s="1751"/>
      <c r="K26" s="1751"/>
      <c r="L26" s="1751"/>
      <c r="M26" s="1751"/>
      <c r="N26" s="1751"/>
      <c r="O26" s="1811"/>
      <c r="P26" s="1811"/>
      <c r="Q26" s="1811"/>
      <c r="R26" s="1811"/>
      <c r="S26" s="1811"/>
      <c r="T26" s="1811"/>
      <c r="U26" s="1811"/>
      <c r="V26" s="105"/>
      <c r="W26" s="105"/>
      <c r="X26" s="92" t="s">
        <v>372</v>
      </c>
      <c r="Y26" s="105"/>
      <c r="Z26" s="105"/>
      <c r="AA26" s="1811"/>
      <c r="AB26" s="1811"/>
      <c r="AC26" s="1811"/>
      <c r="AD26" s="1811"/>
      <c r="AE26" s="1811"/>
      <c r="AF26" s="1811"/>
      <c r="AG26" s="105"/>
      <c r="AH26" s="103"/>
    </row>
    <row r="27" spans="1:45" s="102" customFormat="1" ht="9" customHeight="1">
      <c r="A27" s="97"/>
      <c r="C27" s="92"/>
      <c r="D27" s="1751"/>
      <c r="E27" s="1751"/>
      <c r="F27" s="1751"/>
      <c r="G27" s="1751"/>
      <c r="H27" s="1751"/>
      <c r="I27" s="1751"/>
      <c r="J27" s="1751"/>
      <c r="K27" s="1751"/>
      <c r="L27" s="1751"/>
      <c r="M27" s="1751"/>
      <c r="N27" s="1751"/>
      <c r="O27" s="92"/>
      <c r="P27" s="92"/>
      <c r="R27" s="92"/>
      <c r="S27" s="105"/>
      <c r="T27" s="105"/>
      <c r="U27" s="105"/>
      <c r="V27" s="105"/>
      <c r="W27" s="105"/>
      <c r="X27" s="92"/>
      <c r="Y27" s="105"/>
      <c r="Z27" s="105"/>
      <c r="AA27" s="105"/>
      <c r="AB27" s="105"/>
      <c r="AC27" s="105"/>
      <c r="AD27" s="105"/>
      <c r="AE27" s="105"/>
      <c r="AF27" s="105"/>
      <c r="AG27" s="105"/>
      <c r="AH27" s="103"/>
    </row>
    <row r="28" spans="1:45" s="102" customFormat="1" ht="2.25" customHeight="1">
      <c r="A28" s="97"/>
      <c r="C28" s="92"/>
      <c r="D28" s="92"/>
      <c r="E28" s="92"/>
      <c r="F28" s="92"/>
      <c r="G28" s="92"/>
      <c r="H28" s="92"/>
      <c r="I28" s="92"/>
      <c r="J28" s="92"/>
      <c r="K28" s="92"/>
      <c r="L28" s="92"/>
      <c r="M28" s="92"/>
      <c r="N28" s="92"/>
      <c r="O28" s="92"/>
      <c r="P28" s="92"/>
      <c r="R28" s="92"/>
      <c r="S28" s="105"/>
      <c r="T28" s="105"/>
      <c r="U28" s="105"/>
      <c r="V28" s="105"/>
      <c r="W28" s="105"/>
      <c r="X28" s="92"/>
      <c r="Y28" s="105"/>
      <c r="Z28" s="105"/>
      <c r="AA28" s="105"/>
      <c r="AB28" s="105"/>
      <c r="AC28" s="105"/>
      <c r="AD28" s="105"/>
      <c r="AE28" s="105"/>
      <c r="AF28" s="105"/>
      <c r="AG28" s="105"/>
      <c r="AH28" s="103"/>
    </row>
    <row r="29" spans="1:45" s="102" customFormat="1" ht="13.5" customHeight="1">
      <c r="A29" s="97" t="s">
        <v>580</v>
      </c>
      <c r="C29" s="105"/>
      <c r="D29" s="105"/>
      <c r="E29" s="105"/>
      <c r="F29" s="105"/>
      <c r="H29" s="92" t="s">
        <v>581</v>
      </c>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24"/>
    </row>
    <row r="30" spans="1:45" s="102" customFormat="1" ht="2.25" customHeight="1">
      <c r="A30" s="97"/>
      <c r="C30" s="105"/>
      <c r="D30" s="105"/>
      <c r="E30" s="105"/>
      <c r="F30" s="105"/>
      <c r="H30" s="92"/>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24"/>
    </row>
    <row r="31" spans="1:45" s="102" customFormat="1" ht="13.5" customHeight="1">
      <c r="A31" s="97"/>
      <c r="B31" s="122" t="s">
        <v>65</v>
      </c>
      <c r="C31" s="105" t="s">
        <v>582</v>
      </c>
      <c r="D31" s="105"/>
      <c r="E31" s="105"/>
      <c r="F31" s="105"/>
      <c r="H31" s="105"/>
      <c r="I31" s="105"/>
      <c r="J31" s="105"/>
      <c r="M31" s="122" t="s">
        <v>66</v>
      </c>
      <c r="N31" s="105" t="s">
        <v>583</v>
      </c>
      <c r="Q31" s="105"/>
      <c r="R31" s="105"/>
      <c r="S31" s="105"/>
      <c r="T31" s="105"/>
      <c r="V31" s="105"/>
      <c r="Y31" s="105"/>
      <c r="Z31" s="105"/>
      <c r="AA31" s="105"/>
      <c r="AB31" s="105"/>
      <c r="AC31" s="105"/>
      <c r="AD31" s="105"/>
      <c r="AE31" s="105"/>
      <c r="AH31" s="124"/>
    </row>
    <row r="32" spans="1:45" s="102" customFormat="1" ht="13.5" customHeight="1">
      <c r="A32" s="97"/>
      <c r="C32" s="92" t="s">
        <v>584</v>
      </c>
      <c r="D32" s="92"/>
      <c r="E32" s="92"/>
      <c r="F32" s="92"/>
      <c r="G32" s="92"/>
      <c r="I32" s="92"/>
      <c r="J32" s="92"/>
      <c r="M32" s="92"/>
      <c r="N32" s="92" t="s">
        <v>585</v>
      </c>
      <c r="O32" s="92"/>
      <c r="P32" s="92"/>
      <c r="R32" s="92"/>
      <c r="S32" s="92"/>
      <c r="T32" s="92"/>
      <c r="U32" s="92"/>
      <c r="Y32" s="92"/>
      <c r="Z32" s="105"/>
      <c r="AA32" s="105"/>
      <c r="AB32" s="105"/>
      <c r="AC32" s="105"/>
      <c r="AD32" s="105"/>
      <c r="AE32" s="105"/>
      <c r="AF32" s="105"/>
      <c r="AG32" s="105"/>
      <c r="AH32" s="124"/>
    </row>
    <row r="33" spans="1:34" s="102" customFormat="1" ht="2.25" customHeight="1">
      <c r="A33" s="97"/>
      <c r="C33" s="92"/>
      <c r="D33" s="92"/>
      <c r="E33" s="92"/>
      <c r="F33" s="92"/>
      <c r="G33" s="92"/>
      <c r="I33" s="92"/>
      <c r="J33" s="92"/>
      <c r="M33" s="92"/>
      <c r="N33" s="92"/>
      <c r="O33" s="92"/>
      <c r="P33" s="92"/>
      <c r="R33" s="92"/>
      <c r="S33" s="92"/>
      <c r="T33" s="92"/>
      <c r="U33" s="92"/>
      <c r="Y33" s="92"/>
      <c r="Z33" s="105"/>
      <c r="AA33" s="105"/>
      <c r="AB33" s="105"/>
      <c r="AC33" s="105"/>
      <c r="AD33" s="105"/>
      <c r="AE33" s="105"/>
      <c r="AF33" s="105"/>
      <c r="AG33" s="105"/>
      <c r="AH33" s="124"/>
    </row>
    <row r="34" spans="1:34" s="102" customFormat="1" ht="13.5" customHeight="1">
      <c r="A34" s="97"/>
      <c r="B34" s="122" t="s">
        <v>65</v>
      </c>
      <c r="C34" s="102" t="s">
        <v>586</v>
      </c>
      <c r="D34" s="92"/>
      <c r="E34" s="92"/>
      <c r="F34" s="92"/>
      <c r="G34" s="92"/>
      <c r="H34" s="104"/>
      <c r="I34" s="92"/>
      <c r="J34" s="92"/>
      <c r="M34" s="122" t="s">
        <v>65</v>
      </c>
      <c r="N34" s="105" t="s">
        <v>465</v>
      </c>
      <c r="O34" s="92"/>
      <c r="P34" s="92"/>
      <c r="Q34" s="1800"/>
      <c r="R34" s="1800"/>
      <c r="S34" s="1800"/>
      <c r="T34" s="1800"/>
      <c r="U34" s="1800"/>
      <c r="V34" s="1800"/>
      <c r="W34" s="1800"/>
      <c r="X34" s="1800"/>
      <c r="Y34" s="1800"/>
      <c r="Z34" s="1800"/>
      <c r="AA34" s="1800"/>
      <c r="AB34" s="1800"/>
      <c r="AC34" s="1800"/>
      <c r="AD34" s="1800"/>
      <c r="AE34" s="1800"/>
      <c r="AF34" s="1800"/>
      <c r="AG34" s="105" t="s">
        <v>398</v>
      </c>
      <c r="AH34" s="124"/>
    </row>
    <row r="35" spans="1:34" s="102" customFormat="1" ht="13.5" customHeight="1">
      <c r="A35" s="97"/>
      <c r="C35" s="92" t="s">
        <v>587</v>
      </c>
      <c r="D35" s="92"/>
      <c r="E35" s="92"/>
      <c r="F35" s="92"/>
      <c r="G35" s="92"/>
      <c r="H35" s="104"/>
      <c r="I35" s="92"/>
      <c r="J35" s="92"/>
      <c r="M35" s="92"/>
      <c r="N35" s="92" t="s">
        <v>588</v>
      </c>
      <c r="O35" s="92"/>
      <c r="P35" s="92"/>
      <c r="Q35" s="1800"/>
      <c r="R35" s="1800"/>
      <c r="S35" s="1800"/>
      <c r="T35" s="1800"/>
      <c r="U35" s="1800"/>
      <c r="V35" s="1800"/>
      <c r="W35" s="1800"/>
      <c r="X35" s="1800"/>
      <c r="Y35" s="1800"/>
      <c r="Z35" s="1800"/>
      <c r="AA35" s="1800"/>
      <c r="AB35" s="1800"/>
      <c r="AC35" s="1800"/>
      <c r="AD35" s="1800"/>
      <c r="AE35" s="1800"/>
      <c r="AF35" s="1800"/>
      <c r="AG35" s="105"/>
      <c r="AH35" s="124"/>
    </row>
    <row r="36" spans="1:34" s="100" customFormat="1" ht="14.25">
      <c r="A36" s="97" t="s">
        <v>589</v>
      </c>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3"/>
    </row>
    <row r="37" spans="1:34" s="100" customFormat="1" ht="12.75" customHeight="1">
      <c r="A37" s="97"/>
      <c r="B37" s="92" t="s">
        <v>590</v>
      </c>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3"/>
    </row>
    <row r="38" spans="1:34" s="100" customFormat="1" ht="2.25" customHeight="1">
      <c r="A38" s="97"/>
      <c r="B38" s="9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3"/>
    </row>
    <row r="39" spans="1:34" s="100" customFormat="1" ht="14.25">
      <c r="A39" s="97"/>
      <c r="B39" s="102" t="s">
        <v>591</v>
      </c>
      <c r="C39" s="102"/>
      <c r="D39" s="102"/>
      <c r="E39" s="102"/>
      <c r="F39" s="1801"/>
      <c r="G39" s="1801"/>
      <c r="H39" s="1801"/>
      <c r="I39" s="1801"/>
      <c r="J39" s="1801"/>
      <c r="K39" s="1801"/>
      <c r="L39" s="1801"/>
      <c r="M39" s="1801"/>
      <c r="N39" s="1801"/>
      <c r="O39" s="1801"/>
      <c r="P39" s="1801"/>
      <c r="Q39" s="102"/>
      <c r="R39" s="102" t="s">
        <v>592</v>
      </c>
      <c r="S39" s="102"/>
      <c r="T39" s="102"/>
      <c r="U39" s="102"/>
      <c r="V39" s="102"/>
      <c r="W39" s="102"/>
      <c r="X39" s="102"/>
      <c r="Y39" s="102"/>
      <c r="Z39" s="102"/>
      <c r="AA39" s="1801"/>
      <c r="AB39" s="1801"/>
      <c r="AC39" s="1801"/>
      <c r="AD39" s="1801"/>
      <c r="AE39" s="1801"/>
      <c r="AF39" s="1801"/>
      <c r="AG39" s="1801"/>
      <c r="AH39" s="103"/>
    </row>
    <row r="40" spans="1:34" s="100" customFormat="1" ht="12.75" customHeight="1">
      <c r="A40" s="97"/>
      <c r="B40" s="102"/>
      <c r="C40" s="155" t="s">
        <v>419</v>
      </c>
      <c r="D40" s="155"/>
      <c r="E40" s="155"/>
      <c r="F40" s="1802"/>
      <c r="G40" s="1802"/>
      <c r="H40" s="1802"/>
      <c r="I40" s="1802"/>
      <c r="J40" s="1802"/>
      <c r="K40" s="1802"/>
      <c r="L40" s="1802"/>
      <c r="M40" s="1802"/>
      <c r="N40" s="1802"/>
      <c r="O40" s="1802"/>
      <c r="P40" s="1802"/>
      <c r="Q40" s="155"/>
      <c r="R40" s="155"/>
      <c r="S40" s="155" t="s">
        <v>593</v>
      </c>
      <c r="T40" s="155"/>
      <c r="U40" s="155"/>
      <c r="V40" s="155"/>
      <c r="W40" s="155"/>
      <c r="X40" s="155"/>
      <c r="Y40" s="155"/>
      <c r="Z40" s="155"/>
      <c r="AA40" s="1802"/>
      <c r="AB40" s="1802"/>
      <c r="AC40" s="1802"/>
      <c r="AD40" s="1802"/>
      <c r="AE40" s="1802"/>
      <c r="AF40" s="1802"/>
      <c r="AG40" s="1802"/>
      <c r="AH40" s="103"/>
    </row>
    <row r="41" spans="1:34" s="100" customFormat="1" ht="2.25" customHeight="1">
      <c r="A41" s="97"/>
      <c r="B41" s="102"/>
      <c r="C41" s="155"/>
      <c r="D41" s="155"/>
      <c r="E41" s="155"/>
      <c r="F41" s="108"/>
      <c r="G41" s="108"/>
      <c r="H41" s="108"/>
      <c r="I41" s="108"/>
      <c r="J41" s="108"/>
      <c r="K41" s="108"/>
      <c r="L41" s="108"/>
      <c r="M41" s="108"/>
      <c r="N41" s="108"/>
      <c r="O41" s="108"/>
      <c r="P41" s="108"/>
      <c r="Q41" s="155"/>
      <c r="R41" s="155"/>
      <c r="S41" s="155"/>
      <c r="T41" s="155"/>
      <c r="U41" s="155"/>
      <c r="V41" s="155"/>
      <c r="W41" s="155"/>
      <c r="X41" s="155"/>
      <c r="Y41" s="155"/>
      <c r="Z41" s="155"/>
      <c r="AA41" s="108"/>
      <c r="AB41" s="108"/>
      <c r="AC41" s="108"/>
      <c r="AD41" s="108"/>
      <c r="AE41" s="108"/>
      <c r="AF41" s="108"/>
      <c r="AG41" s="108"/>
      <c r="AH41" s="103"/>
    </row>
    <row r="42" spans="1:34" s="100" customFormat="1" ht="14.25">
      <c r="A42" s="97"/>
      <c r="B42" s="102" t="s">
        <v>594</v>
      </c>
      <c r="C42" s="102"/>
      <c r="D42" s="102"/>
      <c r="E42" s="102"/>
      <c r="F42" s="1801"/>
      <c r="G42" s="1801"/>
      <c r="H42" s="1801"/>
      <c r="I42" s="1801"/>
      <c r="J42" s="1801"/>
      <c r="K42" s="1801"/>
      <c r="L42" s="1801"/>
      <c r="M42" s="1801"/>
      <c r="N42" s="1801"/>
      <c r="O42" s="1801"/>
      <c r="P42" s="1801"/>
      <c r="Q42" s="1801"/>
      <c r="R42" s="1801"/>
      <c r="S42" s="1801"/>
      <c r="T42" s="1801"/>
      <c r="U42" s="1801"/>
      <c r="V42" s="1801"/>
      <c r="W42" s="1801"/>
      <c r="X42" s="1801"/>
      <c r="Y42" s="1801"/>
      <c r="Z42" s="1801"/>
      <c r="AA42" s="1801"/>
      <c r="AB42" s="1801"/>
      <c r="AC42" s="1801"/>
      <c r="AD42" s="1801"/>
      <c r="AE42" s="1801"/>
      <c r="AF42" s="1801"/>
      <c r="AG42" s="1801"/>
      <c r="AH42" s="103"/>
    </row>
    <row r="43" spans="1:34" s="100" customFormat="1" ht="12.75" customHeight="1">
      <c r="A43" s="97"/>
      <c r="B43" s="102"/>
      <c r="C43" s="92" t="s">
        <v>436</v>
      </c>
      <c r="D43" s="92"/>
      <c r="E43" s="92"/>
      <c r="F43" s="1802"/>
      <c r="G43" s="1802"/>
      <c r="H43" s="1802"/>
      <c r="I43" s="1802"/>
      <c r="J43" s="1802"/>
      <c r="K43" s="1802"/>
      <c r="L43" s="1802"/>
      <c r="M43" s="1802"/>
      <c r="N43" s="1802"/>
      <c r="O43" s="1802"/>
      <c r="P43" s="1802"/>
      <c r="Q43" s="1802"/>
      <c r="R43" s="1802"/>
      <c r="S43" s="1802"/>
      <c r="T43" s="1802"/>
      <c r="U43" s="1802"/>
      <c r="V43" s="1802"/>
      <c r="W43" s="1802"/>
      <c r="X43" s="1802"/>
      <c r="Y43" s="1802"/>
      <c r="Z43" s="1802"/>
      <c r="AA43" s="1802"/>
      <c r="AB43" s="1802"/>
      <c r="AC43" s="1802"/>
      <c r="AD43" s="1802"/>
      <c r="AE43" s="1802"/>
      <c r="AF43" s="1802"/>
      <c r="AG43" s="1802"/>
      <c r="AH43" s="103"/>
    </row>
    <row r="44" spans="1:34" s="100" customFormat="1" ht="2.25" customHeight="1">
      <c r="A44" s="97"/>
      <c r="B44" s="102"/>
      <c r="C44" s="92"/>
      <c r="D44" s="92"/>
      <c r="E44" s="92"/>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3"/>
    </row>
    <row r="45" spans="1:34" s="100" customFormat="1" ht="14.25" customHeight="1">
      <c r="A45" s="97"/>
      <c r="B45" s="102"/>
      <c r="C45" s="102" t="s">
        <v>295</v>
      </c>
      <c r="D45" s="102"/>
      <c r="E45" s="102"/>
      <c r="F45" s="102"/>
      <c r="G45" s="1803"/>
      <c r="H45" s="1803"/>
      <c r="I45" s="1803"/>
      <c r="J45" s="1803"/>
      <c r="K45" s="1803"/>
      <c r="L45" s="1803"/>
      <c r="M45" s="1803"/>
      <c r="N45" s="1803"/>
      <c r="O45" s="1803"/>
      <c r="P45" s="1803"/>
      <c r="Q45" s="102"/>
      <c r="R45" s="102"/>
      <c r="S45" s="102" t="s">
        <v>296</v>
      </c>
      <c r="T45" s="102"/>
      <c r="U45" s="102"/>
      <c r="V45" s="102"/>
      <c r="W45" s="102"/>
      <c r="X45" s="1803"/>
      <c r="Y45" s="1803"/>
      <c r="Z45" s="1803"/>
      <c r="AA45" s="1803"/>
      <c r="AB45" s="1803"/>
      <c r="AC45" s="1803"/>
      <c r="AD45" s="1803"/>
      <c r="AE45" s="1803"/>
      <c r="AF45" s="1803"/>
      <c r="AG45" s="1803"/>
      <c r="AH45" s="103"/>
    </row>
    <row r="46" spans="1:34" s="100" customFormat="1" ht="12.75" customHeight="1">
      <c r="A46" s="97"/>
      <c r="B46" s="102"/>
      <c r="C46" s="155" t="s">
        <v>297</v>
      </c>
      <c r="D46" s="155"/>
      <c r="E46" s="155"/>
      <c r="F46" s="155"/>
      <c r="G46" s="1804"/>
      <c r="H46" s="1804"/>
      <c r="I46" s="1804"/>
      <c r="J46" s="1804"/>
      <c r="K46" s="1804"/>
      <c r="L46" s="1804"/>
      <c r="M46" s="1804"/>
      <c r="N46" s="1804"/>
      <c r="O46" s="1804"/>
      <c r="P46" s="1804"/>
      <c r="Q46" s="155"/>
      <c r="R46" s="155"/>
      <c r="S46" s="155" t="s">
        <v>595</v>
      </c>
      <c r="T46" s="155"/>
      <c r="U46" s="155"/>
      <c r="V46" s="155"/>
      <c r="W46" s="155"/>
      <c r="X46" s="1804"/>
      <c r="Y46" s="1804"/>
      <c r="Z46" s="1804"/>
      <c r="AA46" s="1804"/>
      <c r="AB46" s="1804"/>
      <c r="AC46" s="1804"/>
      <c r="AD46" s="1804"/>
      <c r="AE46" s="1804"/>
      <c r="AF46" s="1804"/>
      <c r="AG46" s="1804"/>
      <c r="AH46" s="103"/>
    </row>
    <row r="47" spans="1:34" s="102" customFormat="1" ht="2.25" customHeight="1">
      <c r="A47" s="97"/>
      <c r="C47" s="104"/>
      <c r="D47" s="92"/>
      <c r="E47" s="92"/>
      <c r="F47" s="92"/>
      <c r="G47" s="92"/>
      <c r="H47" s="104"/>
      <c r="I47" s="92"/>
      <c r="J47" s="92"/>
      <c r="M47" s="92"/>
      <c r="N47" s="92"/>
      <c r="O47" s="92"/>
      <c r="P47" s="92"/>
      <c r="Q47" s="104"/>
      <c r="R47" s="92"/>
      <c r="S47" s="92"/>
      <c r="T47" s="92"/>
      <c r="U47" s="92"/>
      <c r="W47" s="92"/>
      <c r="X47" s="92"/>
      <c r="Y47" s="92"/>
      <c r="Z47" s="105"/>
      <c r="AA47" s="105"/>
      <c r="AB47" s="105"/>
      <c r="AC47" s="105"/>
      <c r="AD47" s="105"/>
      <c r="AE47" s="105"/>
      <c r="AF47" s="105"/>
      <c r="AG47" s="105"/>
      <c r="AH47" s="124"/>
    </row>
    <row r="48" spans="1:34" s="100" customFormat="1" ht="14.25">
      <c r="A48" s="97" t="s">
        <v>596</v>
      </c>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3"/>
    </row>
    <row r="49" spans="1:34" s="100" customFormat="1" ht="12.75" customHeight="1">
      <c r="A49" s="97"/>
      <c r="B49" s="92" t="s">
        <v>597</v>
      </c>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3"/>
    </row>
    <row r="50" spans="1:34" s="100" customFormat="1" ht="2.25" customHeight="1">
      <c r="A50" s="97"/>
      <c r="B50" s="9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3"/>
    </row>
    <row r="51" spans="1:34" s="100" customFormat="1" ht="14.25">
      <c r="A51" s="97"/>
      <c r="B51" s="102" t="s">
        <v>591</v>
      </c>
      <c r="C51" s="102"/>
      <c r="D51" s="102"/>
      <c r="E51" s="102"/>
      <c r="F51" s="1805"/>
      <c r="G51" s="1805"/>
      <c r="H51" s="1805"/>
      <c r="I51" s="1805"/>
      <c r="J51" s="1805"/>
      <c r="K51" s="1805"/>
      <c r="L51" s="1805"/>
      <c r="M51" s="1805"/>
      <c r="N51" s="1805"/>
      <c r="O51" s="1805"/>
      <c r="P51" s="1805"/>
      <c r="Q51" s="102"/>
      <c r="R51" s="102" t="s">
        <v>592</v>
      </c>
      <c r="S51" s="102"/>
      <c r="T51" s="102"/>
      <c r="U51" s="102"/>
      <c r="V51" s="102"/>
      <c r="W51" s="102"/>
      <c r="X51" s="102"/>
      <c r="Y51" s="102"/>
      <c r="Z51" s="102"/>
      <c r="AA51" s="1807" t="s">
        <v>598</v>
      </c>
      <c r="AB51" s="1807"/>
      <c r="AC51" s="1807"/>
      <c r="AD51" s="1807"/>
      <c r="AE51" s="1807"/>
      <c r="AF51" s="1807"/>
      <c r="AG51" s="1807"/>
      <c r="AH51" s="103"/>
    </row>
    <row r="52" spans="1:34" s="100" customFormat="1" ht="12.75" customHeight="1">
      <c r="A52" s="97"/>
      <c r="B52" s="102"/>
      <c r="C52" s="155" t="s">
        <v>419</v>
      </c>
      <c r="D52" s="155"/>
      <c r="E52" s="155"/>
      <c r="F52" s="1806"/>
      <c r="G52" s="1806"/>
      <c r="H52" s="1806"/>
      <c r="I52" s="1806"/>
      <c r="J52" s="1806"/>
      <c r="K52" s="1806"/>
      <c r="L52" s="1806"/>
      <c r="M52" s="1806"/>
      <c r="N52" s="1806"/>
      <c r="O52" s="1806"/>
      <c r="P52" s="1806"/>
      <c r="Q52" s="155"/>
      <c r="R52" s="155"/>
      <c r="S52" s="155" t="s">
        <v>593</v>
      </c>
      <c r="T52" s="155"/>
      <c r="U52" s="155"/>
      <c r="V52" s="155"/>
      <c r="W52" s="155"/>
      <c r="X52" s="155"/>
      <c r="Y52" s="155"/>
      <c r="Z52" s="155"/>
      <c r="AA52" s="1808"/>
      <c r="AB52" s="1808"/>
      <c r="AC52" s="1808"/>
      <c r="AD52" s="1808"/>
      <c r="AE52" s="1808"/>
      <c r="AF52" s="1808"/>
      <c r="AG52" s="1808"/>
      <c r="AH52" s="103"/>
    </row>
    <row r="53" spans="1:34" s="100" customFormat="1" ht="2.25" customHeight="1">
      <c r="A53" s="97"/>
      <c r="B53" s="102"/>
      <c r="C53" s="155"/>
      <c r="D53" s="155"/>
      <c r="E53" s="155"/>
      <c r="F53" s="108"/>
      <c r="G53" s="108"/>
      <c r="H53" s="108"/>
      <c r="I53" s="108"/>
      <c r="J53" s="108"/>
      <c r="K53" s="108"/>
      <c r="L53" s="108"/>
      <c r="M53" s="108"/>
      <c r="N53" s="108"/>
      <c r="O53" s="108"/>
      <c r="P53" s="108"/>
      <c r="Q53" s="155"/>
      <c r="R53" s="155"/>
      <c r="S53" s="155"/>
      <c r="T53" s="155"/>
      <c r="U53" s="155"/>
      <c r="V53" s="155"/>
      <c r="W53" s="155"/>
      <c r="X53" s="155"/>
      <c r="Y53" s="155"/>
      <c r="Z53" s="155"/>
      <c r="AA53" s="108"/>
      <c r="AB53" s="108"/>
      <c r="AC53" s="108"/>
      <c r="AD53" s="108"/>
      <c r="AE53" s="108"/>
      <c r="AF53" s="108"/>
      <c r="AG53" s="108"/>
      <c r="AH53" s="103"/>
    </row>
    <row r="54" spans="1:34" s="100" customFormat="1" ht="14.25">
      <c r="A54" s="97"/>
      <c r="B54" s="102" t="s">
        <v>594</v>
      </c>
      <c r="C54" s="102"/>
      <c r="D54" s="102"/>
      <c r="E54" s="102"/>
      <c r="F54" s="1807" t="str">
        <f>IF('申請人用（認定）１'!I29="","",'申請人用（認定）１'!I29)</f>
        <v>〒135-0042 東京都江東区木場5-11-13-2F</v>
      </c>
      <c r="G54" s="1807"/>
      <c r="H54" s="1807"/>
      <c r="I54" s="1807"/>
      <c r="J54" s="1807"/>
      <c r="K54" s="1807"/>
      <c r="L54" s="1807"/>
      <c r="M54" s="1807"/>
      <c r="N54" s="1807"/>
      <c r="O54" s="1807"/>
      <c r="P54" s="1807"/>
      <c r="Q54" s="1807"/>
      <c r="R54" s="1807"/>
      <c r="S54" s="1807"/>
      <c r="T54" s="1807"/>
      <c r="U54" s="1807"/>
      <c r="V54" s="1807"/>
      <c r="W54" s="1807"/>
      <c r="X54" s="1807"/>
      <c r="Y54" s="1807"/>
      <c r="Z54" s="1807"/>
      <c r="AA54" s="1807"/>
      <c r="AB54" s="1807"/>
      <c r="AC54" s="1807"/>
      <c r="AD54" s="1807"/>
      <c r="AE54" s="1807"/>
      <c r="AF54" s="1807"/>
      <c r="AG54" s="1807"/>
      <c r="AH54" s="103"/>
    </row>
    <row r="55" spans="1:34" s="100" customFormat="1" ht="12.75" customHeight="1">
      <c r="A55" s="97"/>
      <c r="B55" s="102"/>
      <c r="C55" s="92" t="s">
        <v>436</v>
      </c>
      <c r="D55" s="92"/>
      <c r="E55" s="92"/>
      <c r="F55" s="1808"/>
      <c r="G55" s="1808"/>
      <c r="H55" s="1808"/>
      <c r="I55" s="1808"/>
      <c r="J55" s="1808"/>
      <c r="K55" s="1808"/>
      <c r="L55" s="1808"/>
      <c r="M55" s="1808"/>
      <c r="N55" s="1808"/>
      <c r="O55" s="1808"/>
      <c r="P55" s="1808"/>
      <c r="Q55" s="1808"/>
      <c r="R55" s="1808"/>
      <c r="S55" s="1808"/>
      <c r="T55" s="1808"/>
      <c r="U55" s="1808"/>
      <c r="V55" s="1808"/>
      <c r="W55" s="1808"/>
      <c r="X55" s="1808"/>
      <c r="Y55" s="1808"/>
      <c r="Z55" s="1808"/>
      <c r="AA55" s="1808"/>
      <c r="AB55" s="1808"/>
      <c r="AC55" s="1808"/>
      <c r="AD55" s="1808"/>
      <c r="AE55" s="1808"/>
      <c r="AF55" s="1808"/>
      <c r="AG55" s="1808"/>
      <c r="AH55" s="103"/>
    </row>
    <row r="56" spans="1:34" s="100" customFormat="1" ht="2.25" customHeight="1">
      <c r="A56" s="97"/>
      <c r="B56" s="102"/>
      <c r="C56" s="92"/>
      <c r="D56" s="92"/>
      <c r="E56" s="92"/>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3"/>
    </row>
    <row r="57" spans="1:34" s="100" customFormat="1" ht="14.25" customHeight="1">
      <c r="A57" s="97"/>
      <c r="B57" s="102"/>
      <c r="C57" s="102" t="s">
        <v>295</v>
      </c>
      <c r="D57" s="102"/>
      <c r="E57" s="102"/>
      <c r="F57" s="102"/>
      <c r="G57" s="1805" t="str">
        <f>IF('申請人用（認定）１'!I32="","",'申請人用（認定）１'!I32)</f>
        <v>03-5602-9771</v>
      </c>
      <c r="H57" s="1805"/>
      <c r="I57" s="1805"/>
      <c r="J57" s="1805"/>
      <c r="K57" s="1805"/>
      <c r="L57" s="1805"/>
      <c r="M57" s="1805"/>
      <c r="N57" s="1805"/>
      <c r="O57" s="1805"/>
      <c r="P57" s="1805"/>
      <c r="Q57" s="102"/>
      <c r="R57" s="102"/>
      <c r="S57" s="102" t="s">
        <v>296</v>
      </c>
      <c r="T57" s="102"/>
      <c r="U57" s="102"/>
      <c r="V57" s="102"/>
      <c r="W57" s="102"/>
      <c r="X57" s="1805"/>
      <c r="Y57" s="1805"/>
      <c r="Z57" s="1805"/>
      <c r="AA57" s="1805"/>
      <c r="AB57" s="1805"/>
      <c r="AC57" s="1805"/>
      <c r="AD57" s="1805"/>
      <c r="AE57" s="1805"/>
      <c r="AF57" s="1805"/>
      <c r="AG57" s="1805"/>
      <c r="AH57" s="103"/>
    </row>
    <row r="58" spans="1:34" s="100" customFormat="1" ht="12.75" customHeight="1">
      <c r="A58" s="97"/>
      <c r="B58" s="102"/>
      <c r="C58" s="155" t="s">
        <v>297</v>
      </c>
      <c r="D58" s="155"/>
      <c r="E58" s="155"/>
      <c r="F58" s="155"/>
      <c r="G58" s="1806"/>
      <c r="H58" s="1806"/>
      <c r="I58" s="1806"/>
      <c r="J58" s="1806"/>
      <c r="K58" s="1806"/>
      <c r="L58" s="1806"/>
      <c r="M58" s="1806"/>
      <c r="N58" s="1806"/>
      <c r="O58" s="1806"/>
      <c r="P58" s="1806"/>
      <c r="Q58" s="155"/>
      <c r="R58" s="155"/>
      <c r="S58" s="155" t="s">
        <v>595</v>
      </c>
      <c r="T58" s="155"/>
      <c r="U58" s="155"/>
      <c r="V58" s="155"/>
      <c r="W58" s="155"/>
      <c r="X58" s="1806"/>
      <c r="Y58" s="1806"/>
      <c r="Z58" s="1806"/>
      <c r="AA58" s="1806"/>
      <c r="AB58" s="1806"/>
      <c r="AC58" s="1806"/>
      <c r="AD58" s="1806"/>
      <c r="AE58" s="1806"/>
      <c r="AF58" s="1806"/>
      <c r="AG58" s="1806"/>
      <c r="AH58" s="103"/>
    </row>
    <row r="59" spans="1:34" s="100" customFormat="1" ht="4.5" customHeight="1">
      <c r="A59" s="97"/>
      <c r="B59" s="102"/>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03"/>
    </row>
    <row r="60" spans="1:34" s="100" customFormat="1" ht="15" customHeight="1">
      <c r="A60" s="156"/>
      <c r="B60" s="1798" t="s">
        <v>599</v>
      </c>
      <c r="C60" s="1799"/>
      <c r="D60" s="1799"/>
      <c r="E60" s="1799"/>
      <c r="F60" s="1799"/>
      <c r="G60" s="1799"/>
      <c r="H60" s="1799"/>
      <c r="I60" s="1799"/>
      <c r="J60" s="1799"/>
      <c r="K60" s="1799"/>
      <c r="L60" s="1799"/>
      <c r="M60" s="1799"/>
      <c r="N60" s="1799"/>
      <c r="O60" s="1799"/>
      <c r="P60" s="1799"/>
      <c r="Q60" s="1799"/>
      <c r="S60" s="157" t="s">
        <v>600</v>
      </c>
      <c r="AH60" s="125"/>
    </row>
    <row r="61" spans="1:34" s="100" customFormat="1" ht="15" customHeight="1">
      <c r="A61" s="156"/>
      <c r="B61" s="158" t="s">
        <v>601</v>
      </c>
      <c r="M61" s="92"/>
      <c r="S61" s="155" t="s">
        <v>602</v>
      </c>
      <c r="U61" s="92"/>
      <c r="AH61" s="125"/>
    </row>
    <row r="62" spans="1:34" s="100" customFormat="1" ht="2.25" customHeight="1">
      <c r="A62" s="156"/>
      <c r="B62" s="92"/>
      <c r="M62" s="92"/>
      <c r="V62" s="155"/>
      <c r="AH62" s="125"/>
    </row>
    <row r="63" spans="1:34" s="100" customFormat="1" ht="15.75" customHeight="1">
      <c r="A63" s="97"/>
      <c r="U63" s="127"/>
      <c r="V63" s="1789"/>
      <c r="W63" s="1789"/>
      <c r="X63" s="1789"/>
      <c r="Y63" s="102" t="s">
        <v>261</v>
      </c>
      <c r="Z63" s="102"/>
      <c r="AA63" s="1789"/>
      <c r="AB63" s="1789"/>
      <c r="AC63" s="102" t="s">
        <v>262</v>
      </c>
      <c r="AE63" s="1789"/>
      <c r="AF63" s="1789"/>
      <c r="AG63" s="102" t="s">
        <v>263</v>
      </c>
      <c r="AH63" s="103"/>
    </row>
    <row r="64" spans="1:34" s="100" customFormat="1" ht="15.75" customHeight="1" thickBot="1">
      <c r="A64" s="97"/>
      <c r="B64" s="159"/>
      <c r="C64" s="159"/>
      <c r="D64" s="159"/>
      <c r="E64" s="159"/>
      <c r="F64" s="159"/>
      <c r="G64" s="159"/>
      <c r="H64" s="159"/>
      <c r="I64" s="159"/>
      <c r="J64" s="159"/>
      <c r="K64" s="159"/>
      <c r="L64" s="159"/>
      <c r="M64" s="159"/>
      <c r="N64" s="159"/>
      <c r="O64" s="159"/>
      <c r="P64" s="159"/>
      <c r="Q64" s="159"/>
      <c r="R64" s="159"/>
      <c r="S64" s="159"/>
      <c r="T64" s="159"/>
      <c r="U64" s="159"/>
      <c r="V64" s="1790"/>
      <c r="W64" s="1790"/>
      <c r="X64" s="1790"/>
      <c r="Y64" s="160" t="s">
        <v>266</v>
      </c>
      <c r="Z64" s="159"/>
      <c r="AA64" s="1790"/>
      <c r="AB64" s="1790"/>
      <c r="AC64" s="160" t="s">
        <v>267</v>
      </c>
      <c r="AD64" s="161"/>
      <c r="AE64" s="1790"/>
      <c r="AF64" s="1790"/>
      <c r="AG64" s="160" t="s">
        <v>268</v>
      </c>
      <c r="AH64" s="103"/>
    </row>
    <row r="65" spans="1:34" s="100" customFormat="1" ht="6.75" customHeight="1" thickTop="1">
      <c r="A65" s="97"/>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107"/>
      <c r="AE65" s="92"/>
      <c r="AF65" s="92"/>
      <c r="AG65" s="92"/>
      <c r="AH65" s="103"/>
    </row>
    <row r="66" spans="1:34" s="100" customFormat="1" ht="13.5" customHeight="1">
      <c r="A66" s="1791" t="s">
        <v>603</v>
      </c>
      <c r="B66" s="1792"/>
      <c r="C66" s="1792"/>
      <c r="D66" s="1793" t="s">
        <v>604</v>
      </c>
      <c r="E66" s="1793"/>
      <c r="F66" s="1793"/>
      <c r="G66" s="1793"/>
      <c r="H66" s="1793"/>
      <c r="I66" s="1793"/>
      <c r="J66" s="1793"/>
      <c r="K66" s="1793"/>
      <c r="L66" s="1793"/>
      <c r="M66" s="1793"/>
      <c r="N66" s="1793"/>
      <c r="O66" s="1793"/>
      <c r="P66" s="1793"/>
      <c r="Q66" s="1793"/>
      <c r="R66" s="1793"/>
      <c r="S66" s="1793"/>
      <c r="T66" s="1793"/>
      <c r="U66" s="1793"/>
      <c r="V66" s="1793"/>
      <c r="W66" s="1793"/>
      <c r="X66" s="1793"/>
      <c r="Y66" s="1793"/>
      <c r="Z66" s="1793"/>
      <c r="AA66" s="1793"/>
      <c r="AB66" s="1793"/>
      <c r="AC66" s="1793"/>
      <c r="AD66" s="1793"/>
      <c r="AE66" s="1793"/>
      <c r="AF66" s="1793"/>
      <c r="AG66" s="1793"/>
      <c r="AH66" s="1794"/>
    </row>
    <row r="67" spans="1:34" s="100" customFormat="1" ht="12.75" customHeight="1">
      <c r="A67" s="1795" t="s">
        <v>605</v>
      </c>
      <c r="B67" s="1796"/>
      <c r="C67" s="1796"/>
      <c r="D67" s="1751" t="s">
        <v>606</v>
      </c>
      <c r="E67" s="1751"/>
      <c r="F67" s="1751"/>
      <c r="G67" s="1751"/>
      <c r="H67" s="1751"/>
      <c r="I67" s="1751"/>
      <c r="J67" s="1751"/>
      <c r="K67" s="1751"/>
      <c r="L67" s="1751"/>
      <c r="M67" s="1751"/>
      <c r="N67" s="1751"/>
      <c r="O67" s="1751"/>
      <c r="P67" s="1751"/>
      <c r="Q67" s="1751"/>
      <c r="R67" s="1751"/>
      <c r="S67" s="1751"/>
      <c r="T67" s="1751"/>
      <c r="U67" s="1751"/>
      <c r="V67" s="1751"/>
      <c r="W67" s="1751"/>
      <c r="X67" s="1751"/>
      <c r="Y67" s="1751"/>
      <c r="Z67" s="1751"/>
      <c r="AA67" s="1751"/>
      <c r="AB67" s="1751"/>
      <c r="AC67" s="1751"/>
      <c r="AD67" s="1751"/>
      <c r="AE67" s="1751"/>
      <c r="AF67" s="1751"/>
      <c r="AG67" s="1751"/>
      <c r="AH67" s="1797"/>
    </row>
    <row r="68" spans="1:34" s="100" customFormat="1" ht="12.75" customHeight="1">
      <c r="A68" s="162"/>
      <c r="B68" s="115"/>
      <c r="C68" s="101"/>
      <c r="D68" s="1751"/>
      <c r="E68" s="1751"/>
      <c r="F68" s="1751"/>
      <c r="G68" s="1751"/>
      <c r="H68" s="1751"/>
      <c r="I68" s="1751"/>
      <c r="J68" s="1751"/>
      <c r="K68" s="1751"/>
      <c r="L68" s="1751"/>
      <c r="M68" s="1751"/>
      <c r="N68" s="1751"/>
      <c r="O68" s="1751"/>
      <c r="P68" s="1751"/>
      <c r="Q68" s="1751"/>
      <c r="R68" s="1751"/>
      <c r="S68" s="1751"/>
      <c r="T68" s="1751"/>
      <c r="U68" s="1751"/>
      <c r="V68" s="1751"/>
      <c r="W68" s="1751"/>
      <c r="X68" s="1751"/>
      <c r="Y68" s="1751"/>
      <c r="Z68" s="1751"/>
      <c r="AA68" s="1751"/>
      <c r="AB68" s="1751"/>
      <c r="AC68" s="1751"/>
      <c r="AD68" s="1751"/>
      <c r="AE68" s="1751"/>
      <c r="AF68" s="1751"/>
      <c r="AG68" s="1751"/>
      <c r="AH68" s="1797"/>
    </row>
    <row r="69" spans="1:34" s="100" customFormat="1" ht="3" customHeight="1">
      <c r="A69" s="163"/>
      <c r="B69" s="164"/>
      <c r="C69" s="164"/>
      <c r="D69" s="165"/>
      <c r="E69" s="165"/>
      <c r="F69" s="165"/>
      <c r="G69" s="165"/>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6"/>
    </row>
    <row r="70" spans="1:34" s="100" customFormat="1" ht="3" customHeight="1">
      <c r="A70" s="96"/>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3"/>
    </row>
    <row r="71" spans="1:34" s="100" customFormat="1" ht="14.25">
      <c r="A71" s="97" t="s">
        <v>607</v>
      </c>
      <c r="B71" s="102"/>
      <c r="C71" s="102"/>
      <c r="D71" s="102"/>
      <c r="E71" s="92" t="s">
        <v>608</v>
      </c>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c r="AE71" s="102"/>
      <c r="AF71" s="102"/>
      <c r="AG71" s="102"/>
      <c r="AH71" s="103"/>
    </row>
    <row r="72" spans="1:34" s="100" customFormat="1" ht="2.25" customHeight="1">
      <c r="A72" s="97"/>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c r="AA72" s="102"/>
      <c r="AB72" s="102"/>
      <c r="AC72" s="102"/>
      <c r="AD72" s="102"/>
      <c r="AE72" s="102"/>
      <c r="AF72" s="102"/>
      <c r="AG72" s="102"/>
      <c r="AH72" s="103"/>
    </row>
    <row r="73" spans="1:34" s="100" customFormat="1" ht="12.75" customHeight="1">
      <c r="A73" s="97"/>
      <c r="B73" s="102" t="s">
        <v>591</v>
      </c>
      <c r="C73" s="102"/>
      <c r="D73" s="102"/>
      <c r="E73" s="1743"/>
      <c r="F73" s="1743"/>
      <c r="G73" s="1743"/>
      <c r="H73" s="1743"/>
      <c r="I73" s="1743"/>
      <c r="J73" s="1743"/>
      <c r="K73" s="1743"/>
      <c r="L73" s="1743"/>
      <c r="M73" s="102"/>
      <c r="N73" s="102" t="s">
        <v>609</v>
      </c>
      <c r="O73" s="102"/>
      <c r="P73" s="102"/>
      <c r="Q73" s="102"/>
      <c r="R73" s="1743"/>
      <c r="S73" s="1743"/>
      <c r="T73" s="1743"/>
      <c r="U73" s="1743"/>
      <c r="V73" s="1743"/>
      <c r="W73" s="1743"/>
      <c r="X73" s="1743"/>
      <c r="Y73" s="1743"/>
      <c r="Z73" s="1743"/>
      <c r="AA73" s="1743"/>
      <c r="AB73" s="1743"/>
      <c r="AC73" s="1743"/>
      <c r="AD73" s="1743"/>
      <c r="AE73" s="1743"/>
      <c r="AF73" s="1743"/>
      <c r="AG73" s="1743"/>
      <c r="AH73" s="103"/>
    </row>
    <row r="74" spans="1:34" s="100" customFormat="1" ht="12" customHeight="1">
      <c r="A74" s="97"/>
      <c r="B74" s="102"/>
      <c r="C74" s="92" t="s">
        <v>419</v>
      </c>
      <c r="D74" s="102"/>
      <c r="E74" s="1744"/>
      <c r="F74" s="1744"/>
      <c r="G74" s="1744"/>
      <c r="H74" s="1744"/>
      <c r="I74" s="1744"/>
      <c r="J74" s="1744"/>
      <c r="K74" s="1744"/>
      <c r="L74" s="1744"/>
      <c r="M74" s="102"/>
      <c r="N74" s="102"/>
      <c r="O74" s="92" t="s">
        <v>436</v>
      </c>
      <c r="P74" s="102"/>
      <c r="Q74" s="102"/>
      <c r="R74" s="1744"/>
      <c r="S74" s="1744"/>
      <c r="T74" s="1744"/>
      <c r="U74" s="1744"/>
      <c r="V74" s="1744"/>
      <c r="W74" s="1744"/>
      <c r="X74" s="1744"/>
      <c r="Y74" s="1744"/>
      <c r="Z74" s="1744"/>
      <c r="AA74" s="1744"/>
      <c r="AB74" s="1744"/>
      <c r="AC74" s="1744"/>
      <c r="AD74" s="1744"/>
      <c r="AE74" s="1744"/>
      <c r="AF74" s="1744"/>
      <c r="AG74" s="1744"/>
      <c r="AH74" s="103"/>
    </row>
    <row r="75" spans="1:34" s="100" customFormat="1" ht="2.25" customHeight="1">
      <c r="A75" s="97"/>
      <c r="B75" s="102"/>
      <c r="C75" s="92"/>
      <c r="D75" s="102"/>
      <c r="E75" s="102"/>
      <c r="F75" s="102"/>
      <c r="G75" s="102"/>
      <c r="H75" s="102"/>
      <c r="I75" s="102"/>
      <c r="J75" s="102"/>
      <c r="K75" s="102"/>
      <c r="L75" s="102"/>
      <c r="M75" s="102"/>
      <c r="N75" s="102"/>
      <c r="O75" s="92"/>
      <c r="P75" s="102"/>
      <c r="Q75" s="102"/>
      <c r="R75" s="102"/>
      <c r="S75" s="102"/>
      <c r="T75" s="102"/>
      <c r="U75" s="102"/>
      <c r="V75" s="102"/>
      <c r="W75" s="102"/>
      <c r="X75" s="102"/>
      <c r="Y75" s="102"/>
      <c r="Z75" s="102"/>
      <c r="AA75" s="102"/>
      <c r="AB75" s="102"/>
      <c r="AC75" s="102"/>
      <c r="AD75" s="102"/>
      <c r="AE75" s="102"/>
      <c r="AF75" s="102"/>
      <c r="AG75" s="102"/>
      <c r="AH75" s="103"/>
    </row>
    <row r="76" spans="1:34" s="100" customFormat="1" ht="12.75" customHeight="1">
      <c r="A76" s="97"/>
      <c r="B76" s="102" t="s">
        <v>610</v>
      </c>
      <c r="C76" s="102"/>
      <c r="D76" s="102"/>
      <c r="E76" s="102"/>
      <c r="F76" s="102"/>
      <c r="G76" s="102"/>
      <c r="H76" s="92" t="s">
        <v>611</v>
      </c>
      <c r="I76" s="102"/>
      <c r="J76" s="102"/>
      <c r="K76" s="102"/>
      <c r="L76" s="102"/>
      <c r="M76" s="102"/>
      <c r="N76" s="102"/>
      <c r="O76" s="102"/>
      <c r="P76" s="102"/>
      <c r="Q76" s="102"/>
      <c r="R76" s="102"/>
      <c r="S76" s="102"/>
      <c r="T76" s="102"/>
      <c r="U76" s="102"/>
      <c r="V76" s="102"/>
      <c r="W76" s="105" t="s">
        <v>295</v>
      </c>
      <c r="X76" s="105"/>
      <c r="Y76" s="105"/>
      <c r="Z76" s="102"/>
      <c r="AA76" s="92" t="s">
        <v>297</v>
      </c>
      <c r="AB76" s="102"/>
      <c r="AC76" s="102"/>
      <c r="AD76" s="102"/>
      <c r="AE76" s="102"/>
      <c r="AF76" s="102"/>
      <c r="AG76" s="102"/>
      <c r="AH76" s="103"/>
    </row>
    <row r="77" spans="1:34" s="100" customFormat="1" ht="12.75" customHeight="1">
      <c r="A77" s="97"/>
      <c r="B77" s="102"/>
      <c r="C77" s="1743"/>
      <c r="D77" s="1743"/>
      <c r="E77" s="1743"/>
      <c r="F77" s="1743"/>
      <c r="G77" s="1743"/>
      <c r="H77" s="1743"/>
      <c r="I77" s="1743"/>
      <c r="J77" s="1743"/>
      <c r="K77" s="1743"/>
      <c r="L77" s="1743"/>
      <c r="M77" s="1743"/>
      <c r="N77" s="1743"/>
      <c r="O77" s="1743"/>
      <c r="P77" s="1743"/>
      <c r="Q77" s="1743"/>
      <c r="R77" s="1743"/>
      <c r="S77" s="1743"/>
      <c r="T77" s="1743"/>
      <c r="U77" s="1743"/>
      <c r="V77" s="102"/>
      <c r="W77" s="1730"/>
      <c r="X77" s="1730"/>
      <c r="Y77" s="1730"/>
      <c r="Z77" s="1730"/>
      <c r="AA77" s="1730"/>
      <c r="AB77" s="1730"/>
      <c r="AC77" s="1730"/>
      <c r="AD77" s="1730"/>
      <c r="AE77" s="1730"/>
      <c r="AF77" s="1730"/>
      <c r="AG77" s="1730"/>
      <c r="AH77" s="103"/>
    </row>
    <row r="78" spans="1:34" s="100" customFormat="1" ht="14.25">
      <c r="A78" s="97"/>
      <c r="B78" s="102"/>
      <c r="C78" s="1744"/>
      <c r="D78" s="1744"/>
      <c r="E78" s="1744"/>
      <c r="F78" s="1744"/>
      <c r="G78" s="1744"/>
      <c r="H78" s="1744"/>
      <c r="I78" s="1744"/>
      <c r="J78" s="1744"/>
      <c r="K78" s="1744"/>
      <c r="L78" s="1744"/>
      <c r="M78" s="1744"/>
      <c r="N78" s="1744"/>
      <c r="O78" s="1744"/>
      <c r="P78" s="1744"/>
      <c r="Q78" s="1744"/>
      <c r="R78" s="1744"/>
      <c r="S78" s="1744"/>
      <c r="T78" s="1744"/>
      <c r="U78" s="1744"/>
      <c r="V78" s="102"/>
      <c r="W78" s="1731"/>
      <c r="X78" s="1731"/>
      <c r="Y78" s="1731"/>
      <c r="Z78" s="1731"/>
      <c r="AA78" s="1731"/>
      <c r="AB78" s="1731"/>
      <c r="AC78" s="1731"/>
      <c r="AD78" s="1731"/>
      <c r="AE78" s="1731"/>
      <c r="AF78" s="1731"/>
      <c r="AG78" s="1731"/>
      <c r="AH78" s="103"/>
    </row>
    <row r="79" spans="1:34" s="100" customFormat="1" ht="6.75" customHeight="1">
      <c r="A79" s="117"/>
      <c r="B79" s="146"/>
      <c r="C79" s="146"/>
      <c r="D79" s="146"/>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18"/>
    </row>
    <row r="80" spans="1:34" s="100" customFormat="1" ht="13.5" customHeight="1">
      <c r="A80" s="151"/>
      <c r="B80" s="148"/>
      <c r="C80" s="148"/>
      <c r="D80" s="148"/>
      <c r="E80" s="148"/>
      <c r="F80" s="148"/>
      <c r="G80" s="148"/>
      <c r="H80" s="148"/>
      <c r="I80" s="148"/>
      <c r="J80" s="148"/>
      <c r="K80" s="148"/>
      <c r="L80" s="148"/>
      <c r="M80" s="148"/>
      <c r="N80" s="148"/>
      <c r="O80" s="148"/>
      <c r="P80" s="148"/>
      <c r="Q80" s="148"/>
      <c r="R80" s="148"/>
      <c r="S80" s="148"/>
      <c r="T80" s="148"/>
      <c r="U80" s="148"/>
      <c r="V80" s="148"/>
      <c r="W80" s="148"/>
      <c r="X80" s="148"/>
      <c r="Y80" s="148"/>
      <c r="Z80" s="148"/>
      <c r="AA80" s="148"/>
      <c r="AB80" s="148"/>
      <c r="AC80" s="148"/>
      <c r="AD80" s="148"/>
      <c r="AE80" s="148"/>
      <c r="AF80" s="148"/>
      <c r="AG80" s="148"/>
      <c r="AH80" s="152"/>
    </row>
    <row r="81" spans="1:34" s="100" customFormat="1" ht="13.5" customHeight="1">
      <c r="A81" s="97"/>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c r="AA81" s="102"/>
      <c r="AB81" s="102"/>
      <c r="AC81" s="102"/>
      <c r="AD81" s="102"/>
      <c r="AE81" s="102"/>
      <c r="AF81" s="102"/>
      <c r="AG81" s="102"/>
      <c r="AH81" s="103"/>
    </row>
    <row r="82" spans="1:34" s="100" customFormat="1" ht="13.5" customHeight="1">
      <c r="A82" s="97"/>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3"/>
    </row>
    <row r="83" spans="1:34" s="100" customFormat="1" ht="13.5" customHeight="1">
      <c r="A83" s="117"/>
      <c r="B83" s="146"/>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18"/>
    </row>
    <row r="84" spans="1:34" ht="13.5" customHeight="1"/>
    <row r="85" spans="1:34" ht="13.5" customHeight="1"/>
    <row r="86" spans="1:34" ht="13.5" customHeight="1"/>
    <row r="87" spans="1:34" ht="13.5" customHeight="1"/>
    <row r="88" spans="1:34" ht="13.5" customHeight="1"/>
    <row r="89" spans="1:34" ht="13.5" customHeight="1"/>
  </sheetData>
  <sheetProtection formatCells="0" selectLockedCells="1"/>
  <mergeCells count="29">
    <mergeCell ref="W16:AB17"/>
    <mergeCell ref="C20:AH20"/>
    <mergeCell ref="D25:N25"/>
    <mergeCell ref="O25:U26"/>
    <mergeCell ref="AA25:AF26"/>
    <mergeCell ref="D26:N27"/>
    <mergeCell ref="B60:Q60"/>
    <mergeCell ref="Q34:AF35"/>
    <mergeCell ref="F39:P40"/>
    <mergeCell ref="AA39:AG40"/>
    <mergeCell ref="F42:AG43"/>
    <mergeCell ref="G45:P46"/>
    <mergeCell ref="X45:AG46"/>
    <mergeCell ref="F51:P52"/>
    <mergeCell ref="AA51:AG52"/>
    <mergeCell ref="F54:AG55"/>
    <mergeCell ref="G57:P58"/>
    <mergeCell ref="X57:AG58"/>
    <mergeCell ref="E73:L74"/>
    <mergeCell ref="R73:AG74"/>
    <mergeCell ref="C77:U78"/>
    <mergeCell ref="W77:AG78"/>
    <mergeCell ref="V63:X64"/>
    <mergeCell ref="AA63:AB64"/>
    <mergeCell ref="AE63:AF64"/>
    <mergeCell ref="A66:C66"/>
    <mergeCell ref="D66:AH66"/>
    <mergeCell ref="A67:C67"/>
    <mergeCell ref="D67:AH68"/>
  </mergeCells>
  <phoneticPr fontId="34"/>
  <dataValidations count="1">
    <dataValidation type="list" allowBlank="1" showInputMessage="1" showErrorMessage="1" sqref="C22 B31 B34 M34 M31 W25 C25 P22 I22 F7 L13 C16 C13 AA10 C7 S10" xr:uid="{B02CF648-9DE3-4F77-AF91-245C0A2D4532}">
      <formula1>"□,■"</formula1>
    </dataValidation>
  </dataValidations>
  <printOptions horizontalCentered="1"/>
  <pageMargins left="0.39370078740157483" right="0.39370078740157483" top="0.39370078740157483" bottom="0.39370078740157483" header="0" footer="0"/>
  <pageSetup paperSize="9" orientation="portrait" verticalDpi="300" r:id="rId1"/>
  <headerFooter alignWithMargins="0"/>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CFCC-1B4D-47B3-8116-8CD7D50288AB}">
  <sheetPr codeName="Sheet12">
    <pageSetUpPr fitToPage="1"/>
  </sheetPr>
  <dimension ref="A1:AJ73"/>
  <sheetViews>
    <sheetView showGridLines="0" topLeftCell="A49" zoomScaleNormal="100" zoomScaleSheetLayoutView="100" workbookViewId="0">
      <selection activeCell="O20" sqref="O20:AA21"/>
    </sheetView>
  </sheetViews>
  <sheetFormatPr defaultColWidth="2.625" defaultRowHeight="12" customHeight="1"/>
  <cols>
    <col min="1" max="16384" width="2.625" style="178"/>
  </cols>
  <sheetData>
    <row r="1" spans="1:36" s="177" customFormat="1" ht="13.35" customHeight="1">
      <c r="A1" s="177" t="s">
        <v>685</v>
      </c>
      <c r="Z1" s="90" t="s">
        <v>427</v>
      </c>
      <c r="AA1" s="91"/>
      <c r="AB1" s="91"/>
      <c r="AC1" s="91"/>
      <c r="AD1" s="91"/>
      <c r="AE1" s="91"/>
    </row>
    <row r="2" spans="1:36" ht="13.35" customHeight="1">
      <c r="A2" s="92" t="s">
        <v>686</v>
      </c>
      <c r="J2" s="179"/>
      <c r="Z2" s="92" t="s">
        <v>429</v>
      </c>
      <c r="AA2" s="90"/>
      <c r="AB2" s="90"/>
      <c r="AC2" s="90"/>
      <c r="AD2" s="90"/>
      <c r="AE2" s="90"/>
    </row>
    <row r="3" spans="1:36" ht="3" customHeight="1">
      <c r="A3" s="180"/>
      <c r="B3" s="181"/>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2"/>
    </row>
    <row r="4" spans="1:36" s="184" customFormat="1" ht="13.35" customHeight="1">
      <c r="A4" s="183" t="s">
        <v>687</v>
      </c>
      <c r="L4" s="1812" t="str">
        <f>IF(AND(Application!F29="",Application!M29=""),"",Application!F29&amp;" "&amp;Application!M29)</f>
        <v/>
      </c>
      <c r="M4" s="1812"/>
      <c r="N4" s="1812"/>
      <c r="O4" s="1812"/>
      <c r="P4" s="1812"/>
      <c r="Q4" s="1812"/>
      <c r="R4" s="1812"/>
      <c r="S4" s="1812"/>
      <c r="T4" s="1812"/>
      <c r="U4" s="1812"/>
      <c r="V4" s="1812"/>
      <c r="W4" s="1812"/>
      <c r="X4" s="1812"/>
      <c r="Y4" s="1812"/>
      <c r="Z4" s="1812"/>
      <c r="AA4" s="1812"/>
      <c r="AB4" s="1812"/>
      <c r="AC4" s="1812"/>
      <c r="AD4" s="1812"/>
      <c r="AE4" s="1812"/>
      <c r="AF4" s="1812"/>
      <c r="AG4" s="1812"/>
      <c r="AH4" s="1812"/>
      <c r="AJ4" s="185"/>
    </row>
    <row r="5" spans="1:36" s="184" customFormat="1" ht="13.35" customHeight="1">
      <c r="A5" s="186"/>
      <c r="B5" s="92" t="s">
        <v>688</v>
      </c>
      <c r="C5" s="187"/>
      <c r="D5" s="187"/>
      <c r="L5" s="1813"/>
      <c r="M5" s="1813"/>
      <c r="N5" s="1813"/>
      <c r="O5" s="1813"/>
      <c r="P5" s="1813"/>
      <c r="Q5" s="1813"/>
      <c r="R5" s="1813"/>
      <c r="S5" s="1813"/>
      <c r="T5" s="1813"/>
      <c r="U5" s="1813"/>
      <c r="V5" s="1813"/>
      <c r="W5" s="1813"/>
      <c r="X5" s="1813"/>
      <c r="Y5" s="1813"/>
      <c r="Z5" s="1813"/>
      <c r="AA5" s="1813"/>
      <c r="AB5" s="1813"/>
      <c r="AC5" s="1813"/>
      <c r="AD5" s="1813"/>
      <c r="AE5" s="1813"/>
      <c r="AF5" s="1813"/>
      <c r="AG5" s="1813"/>
      <c r="AH5" s="1813"/>
      <c r="AJ5" s="185"/>
    </row>
    <row r="6" spans="1:36" ht="3" customHeight="1">
      <c r="A6" s="188"/>
      <c r="C6" s="179"/>
      <c r="AJ6" s="189"/>
    </row>
    <row r="7" spans="1:36" s="184" customFormat="1" ht="13.35" customHeight="1">
      <c r="A7" s="183" t="s">
        <v>689</v>
      </c>
      <c r="E7" s="92" t="s">
        <v>690</v>
      </c>
      <c r="AJ7" s="185"/>
    </row>
    <row r="8" spans="1:36" s="184" customFormat="1" ht="13.35" customHeight="1">
      <c r="A8" s="186"/>
      <c r="B8" s="190" t="s">
        <v>691</v>
      </c>
      <c r="G8" s="1814" t="str">
        <f>IF('申請人用（認定）１'!V1="","",'申請人用（認定）１'!V1)</f>
        <v>東京日英学院</v>
      </c>
      <c r="H8" s="1814"/>
      <c r="I8" s="1814"/>
      <c r="J8" s="1814"/>
      <c r="K8" s="1814"/>
      <c r="L8" s="1814"/>
      <c r="M8" s="1814"/>
      <c r="N8" s="1814"/>
      <c r="O8" s="1814"/>
      <c r="P8" s="1814"/>
      <c r="Q8" s="1814"/>
      <c r="R8" s="1814"/>
      <c r="S8" s="1814"/>
      <c r="T8" s="1814"/>
      <c r="U8" s="1814"/>
      <c r="V8" s="1814"/>
      <c r="W8" s="1814"/>
      <c r="X8" s="1814"/>
      <c r="Y8" s="1814"/>
      <c r="Z8" s="1814"/>
      <c r="AA8" s="1814"/>
      <c r="AB8" s="1814"/>
      <c r="AC8" s="1814"/>
      <c r="AD8" s="1814"/>
      <c r="AE8" s="1814"/>
      <c r="AF8" s="1814"/>
      <c r="AG8" s="1814"/>
      <c r="AH8" s="1814"/>
      <c r="AJ8" s="185"/>
    </row>
    <row r="9" spans="1:36" s="184" customFormat="1" ht="13.35" customHeight="1">
      <c r="A9" s="186"/>
      <c r="C9" s="92" t="s">
        <v>692</v>
      </c>
      <c r="G9" s="1815"/>
      <c r="H9" s="1815"/>
      <c r="I9" s="1815"/>
      <c r="J9" s="1815"/>
      <c r="K9" s="1815"/>
      <c r="L9" s="1815"/>
      <c r="M9" s="1815"/>
      <c r="N9" s="1815"/>
      <c r="O9" s="1815"/>
      <c r="P9" s="1815"/>
      <c r="Q9" s="1815"/>
      <c r="R9" s="1815"/>
      <c r="S9" s="1815"/>
      <c r="T9" s="1815"/>
      <c r="U9" s="1815"/>
      <c r="V9" s="1815"/>
      <c r="W9" s="1815"/>
      <c r="X9" s="1815"/>
      <c r="Y9" s="1815"/>
      <c r="Z9" s="1815"/>
      <c r="AA9" s="1815"/>
      <c r="AB9" s="1815"/>
      <c r="AC9" s="1815"/>
      <c r="AD9" s="1815"/>
      <c r="AE9" s="1815"/>
      <c r="AF9" s="1815"/>
      <c r="AG9" s="1815"/>
      <c r="AH9" s="1815"/>
      <c r="AJ9" s="185"/>
    </row>
    <row r="10" spans="1:36" s="184" customFormat="1" ht="3" customHeight="1">
      <c r="A10" s="186"/>
      <c r="C10" s="179"/>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J10" s="185"/>
    </row>
    <row r="11" spans="1:36" s="184" customFormat="1" ht="13.35" customHeight="1">
      <c r="A11" s="186"/>
      <c r="B11" s="190" t="s">
        <v>434</v>
      </c>
      <c r="G11" s="1814" t="str">
        <f>IF('申請人用（認定）１'!I29="","",'申請人用（認定）１'!I29)</f>
        <v>〒135-0042 東京都江東区木場5-11-13-2F</v>
      </c>
      <c r="H11" s="1814"/>
      <c r="I11" s="1814"/>
      <c r="J11" s="1814"/>
      <c r="K11" s="1814"/>
      <c r="L11" s="1814"/>
      <c r="M11" s="1814"/>
      <c r="N11" s="1814"/>
      <c r="O11" s="1814"/>
      <c r="P11" s="1814"/>
      <c r="Q11" s="1814"/>
      <c r="R11" s="1814"/>
      <c r="S11" s="1814"/>
      <c r="T11" s="1814"/>
      <c r="U11" s="1814"/>
      <c r="V11" s="1814"/>
      <c r="W11" s="1814"/>
      <c r="X11" s="1814"/>
      <c r="Y11" s="1814"/>
      <c r="Z11" s="1814"/>
      <c r="AA11" s="1814"/>
      <c r="AB11" s="1814"/>
      <c r="AC11" s="1814"/>
      <c r="AD11" s="1814"/>
      <c r="AE11" s="1814"/>
      <c r="AF11" s="1814"/>
      <c r="AG11" s="1814"/>
      <c r="AH11" s="1814"/>
      <c r="AJ11" s="185"/>
    </row>
    <row r="12" spans="1:36" s="184" customFormat="1" ht="13.35" customHeight="1">
      <c r="A12" s="186"/>
      <c r="C12" s="92" t="s">
        <v>436</v>
      </c>
      <c r="G12" s="1815"/>
      <c r="H12" s="1815"/>
      <c r="I12" s="1815"/>
      <c r="J12" s="1815"/>
      <c r="K12" s="1815"/>
      <c r="L12" s="1815"/>
      <c r="M12" s="1815"/>
      <c r="N12" s="1815"/>
      <c r="O12" s="1815"/>
      <c r="P12" s="1815"/>
      <c r="Q12" s="1815"/>
      <c r="R12" s="1815"/>
      <c r="S12" s="1815"/>
      <c r="T12" s="1815"/>
      <c r="U12" s="1815"/>
      <c r="V12" s="1815"/>
      <c r="W12" s="1815"/>
      <c r="X12" s="1815"/>
      <c r="Y12" s="1815"/>
      <c r="Z12" s="1815"/>
      <c r="AA12" s="1815"/>
      <c r="AB12" s="1815"/>
      <c r="AC12" s="1815"/>
      <c r="AD12" s="1815"/>
      <c r="AE12" s="1815"/>
      <c r="AF12" s="1815"/>
      <c r="AG12" s="1815"/>
      <c r="AH12" s="1815"/>
      <c r="AJ12" s="185"/>
    </row>
    <row r="13" spans="1:36" s="184" customFormat="1" ht="3" customHeight="1">
      <c r="A13" s="186"/>
      <c r="C13" s="179"/>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J13" s="185"/>
    </row>
    <row r="14" spans="1:36" s="184" customFormat="1" ht="13.35" customHeight="1">
      <c r="A14" s="156"/>
      <c r="B14" s="100"/>
      <c r="C14" s="102" t="s">
        <v>295</v>
      </c>
      <c r="D14" s="100"/>
      <c r="E14" s="100"/>
      <c r="F14" s="100"/>
      <c r="G14" s="1611" t="str">
        <f>IF('申請人用（認定）１'!I32="","",'申請人用（認定）１'!I32)</f>
        <v>03-5602-9771</v>
      </c>
      <c r="H14" s="1611"/>
      <c r="I14" s="1611"/>
      <c r="J14" s="1611"/>
      <c r="K14" s="1611"/>
      <c r="L14" s="1611"/>
      <c r="M14" s="1611"/>
      <c r="N14" s="1611"/>
      <c r="O14" s="1611"/>
      <c r="P14" s="1611"/>
      <c r="Q14" s="1611"/>
      <c r="R14" s="100"/>
      <c r="S14" s="100"/>
      <c r="T14" s="100"/>
      <c r="U14" s="100"/>
      <c r="V14" s="100"/>
      <c r="W14" s="102"/>
      <c r="X14" s="100"/>
      <c r="Y14" s="100"/>
      <c r="Z14" s="100"/>
      <c r="AA14" s="100"/>
      <c r="AB14" s="100"/>
      <c r="AC14" s="100"/>
      <c r="AD14" s="102"/>
      <c r="AE14" s="100"/>
      <c r="AF14" s="100"/>
      <c r="AG14" s="100"/>
      <c r="AH14" s="100"/>
      <c r="AI14" s="100"/>
      <c r="AJ14" s="125"/>
    </row>
    <row r="15" spans="1:36" s="184" customFormat="1" ht="13.35" customHeight="1">
      <c r="A15" s="156"/>
      <c r="B15" s="100"/>
      <c r="C15" s="92" t="s">
        <v>297</v>
      </c>
      <c r="D15" s="100"/>
      <c r="E15" s="100"/>
      <c r="F15" s="100"/>
      <c r="G15" s="1531"/>
      <c r="H15" s="1531"/>
      <c r="I15" s="1531"/>
      <c r="J15" s="1531"/>
      <c r="K15" s="1531"/>
      <c r="L15" s="1531"/>
      <c r="M15" s="1531"/>
      <c r="N15" s="1531"/>
      <c r="O15" s="1531"/>
      <c r="P15" s="1531"/>
      <c r="Q15" s="1531"/>
      <c r="R15" s="100"/>
      <c r="S15" s="100"/>
      <c r="T15" s="100"/>
      <c r="U15" s="100"/>
      <c r="V15" s="100"/>
      <c r="W15" s="100"/>
      <c r="X15" s="100"/>
      <c r="Y15" s="100"/>
      <c r="Z15" s="100"/>
      <c r="AA15" s="100"/>
      <c r="AB15" s="100"/>
      <c r="AC15" s="100"/>
      <c r="AD15" s="100"/>
      <c r="AE15" s="100"/>
      <c r="AF15" s="100"/>
      <c r="AG15" s="100"/>
      <c r="AH15" s="100"/>
      <c r="AI15" s="100"/>
      <c r="AJ15" s="125"/>
    </row>
    <row r="16" spans="1:36" s="184" customFormat="1" ht="3" customHeight="1">
      <c r="A16" s="156"/>
      <c r="B16" s="100"/>
      <c r="C16" s="92"/>
      <c r="D16" s="100"/>
      <c r="E16" s="100"/>
      <c r="F16" s="100"/>
      <c r="G16" s="115"/>
      <c r="H16" s="115"/>
      <c r="I16" s="115"/>
      <c r="J16" s="115"/>
      <c r="K16" s="115"/>
      <c r="L16" s="115"/>
      <c r="M16" s="115"/>
      <c r="N16" s="115"/>
      <c r="O16" s="115"/>
      <c r="P16" s="115"/>
      <c r="Q16" s="115"/>
      <c r="R16" s="100"/>
      <c r="S16" s="100"/>
      <c r="T16" s="100"/>
      <c r="U16" s="100"/>
      <c r="V16" s="100"/>
      <c r="W16" s="100"/>
      <c r="X16" s="100"/>
      <c r="Y16" s="100"/>
      <c r="Z16" s="100"/>
      <c r="AA16" s="100"/>
      <c r="AB16" s="100"/>
      <c r="AC16" s="100"/>
      <c r="AD16" s="100"/>
      <c r="AE16" s="100"/>
      <c r="AF16" s="100"/>
      <c r="AG16" s="100"/>
      <c r="AH16" s="100"/>
      <c r="AI16" s="100"/>
      <c r="AJ16" s="125"/>
    </row>
    <row r="17" spans="1:36" s="184" customFormat="1" ht="13.35" customHeight="1">
      <c r="A17" s="156"/>
      <c r="B17" s="102" t="s">
        <v>693</v>
      </c>
      <c r="C17" s="92"/>
      <c r="D17" s="100"/>
      <c r="E17" s="100"/>
      <c r="F17" s="100"/>
      <c r="G17" s="1611" t="s">
        <v>2136</v>
      </c>
      <c r="H17" s="1611"/>
      <c r="I17" s="1611"/>
      <c r="J17" s="1611"/>
      <c r="K17" s="1611"/>
      <c r="L17" s="1611"/>
      <c r="M17" s="1611"/>
      <c r="N17" s="1611"/>
      <c r="O17" s="1611"/>
      <c r="P17" s="1611"/>
      <c r="Q17" s="1611"/>
      <c r="R17" s="1611"/>
      <c r="S17" s="1611"/>
      <c r="T17" s="1611"/>
      <c r="U17" s="1611"/>
      <c r="V17" s="1611"/>
      <c r="W17" s="1611"/>
      <c r="X17" s="1611"/>
      <c r="Y17" s="1611"/>
      <c r="Z17" s="1611"/>
      <c r="AA17" s="1611"/>
      <c r="AB17" s="1611"/>
      <c r="AC17" s="1611"/>
      <c r="AD17" s="1611"/>
      <c r="AE17" s="1611"/>
      <c r="AF17" s="1611"/>
      <c r="AG17" s="1611"/>
      <c r="AH17" s="1611"/>
      <c r="AI17" s="100"/>
      <c r="AJ17" s="125"/>
    </row>
    <row r="18" spans="1:36" s="184" customFormat="1" ht="13.35" customHeight="1">
      <c r="A18" s="156"/>
      <c r="B18" s="102"/>
      <c r="C18" s="1732" t="s">
        <v>694</v>
      </c>
      <c r="D18" s="1732"/>
      <c r="E18" s="1732"/>
      <c r="F18" s="1732"/>
      <c r="G18" s="1531"/>
      <c r="H18" s="1531"/>
      <c r="I18" s="1531"/>
      <c r="J18" s="1531"/>
      <c r="K18" s="1531"/>
      <c r="L18" s="1531"/>
      <c r="M18" s="1531"/>
      <c r="N18" s="1531"/>
      <c r="O18" s="1531"/>
      <c r="P18" s="1531"/>
      <c r="Q18" s="1531"/>
      <c r="R18" s="1531"/>
      <c r="S18" s="1531"/>
      <c r="T18" s="1531"/>
      <c r="U18" s="1531"/>
      <c r="V18" s="1531"/>
      <c r="W18" s="1531"/>
      <c r="X18" s="1531"/>
      <c r="Y18" s="1531"/>
      <c r="Z18" s="1531"/>
      <c r="AA18" s="1531"/>
      <c r="AB18" s="1531"/>
      <c r="AC18" s="1531"/>
      <c r="AD18" s="1531"/>
      <c r="AE18" s="1531"/>
      <c r="AF18" s="1531"/>
      <c r="AG18" s="1531"/>
      <c r="AH18" s="1531"/>
      <c r="AI18" s="100"/>
      <c r="AJ18" s="125"/>
    </row>
    <row r="19" spans="1:36" s="184" customFormat="1" ht="3" customHeight="1">
      <c r="A19" s="156"/>
      <c r="B19" s="102"/>
      <c r="C19" s="92"/>
      <c r="D19" s="100"/>
      <c r="E19" s="100"/>
      <c r="F19" s="100"/>
      <c r="G19" s="115"/>
      <c r="H19" s="115"/>
      <c r="I19" s="115"/>
      <c r="J19" s="115"/>
      <c r="K19" s="115"/>
      <c r="L19" s="115"/>
      <c r="M19" s="115"/>
      <c r="N19" s="115"/>
      <c r="O19" s="115"/>
      <c r="P19" s="115"/>
      <c r="Q19" s="115"/>
      <c r="R19" s="100"/>
      <c r="S19" s="100"/>
      <c r="T19" s="100"/>
      <c r="U19" s="100"/>
      <c r="V19" s="100"/>
      <c r="W19" s="100"/>
      <c r="X19" s="100"/>
      <c r="Y19" s="100"/>
      <c r="Z19" s="100"/>
      <c r="AA19" s="100"/>
      <c r="AB19" s="100"/>
      <c r="AC19" s="100"/>
      <c r="AD19" s="100"/>
      <c r="AE19" s="100"/>
      <c r="AF19" s="100"/>
      <c r="AG19" s="100"/>
      <c r="AH19" s="100"/>
      <c r="AI19" s="100"/>
      <c r="AJ19" s="125"/>
    </row>
    <row r="20" spans="1:36" s="184" customFormat="1" ht="13.35" customHeight="1">
      <c r="A20" s="156"/>
      <c r="B20" s="102" t="s">
        <v>695</v>
      </c>
      <c r="C20" s="92"/>
      <c r="D20" s="100"/>
      <c r="E20" s="100"/>
      <c r="F20" s="100"/>
      <c r="G20" s="91"/>
      <c r="H20" s="91"/>
      <c r="I20" s="91"/>
      <c r="J20" s="91"/>
      <c r="K20" s="91"/>
      <c r="L20" s="91"/>
      <c r="M20" s="91"/>
      <c r="N20" s="91"/>
      <c r="O20" s="1816">
        <v>8</v>
      </c>
      <c r="P20" s="1816">
        <v>0</v>
      </c>
      <c r="Q20" s="1816">
        <v>1</v>
      </c>
      <c r="R20" s="1816">
        <v>0</v>
      </c>
      <c r="S20" s="1816">
        <v>6</v>
      </c>
      <c r="T20" s="1816">
        <v>0</v>
      </c>
      <c r="U20" s="1816">
        <v>1</v>
      </c>
      <c r="V20" s="1816">
        <v>0</v>
      </c>
      <c r="W20" s="1816">
        <v>3</v>
      </c>
      <c r="X20" s="1816">
        <v>6</v>
      </c>
      <c r="Y20" s="1816">
        <v>7</v>
      </c>
      <c r="Z20" s="1816">
        <v>0</v>
      </c>
      <c r="AA20" s="1816">
        <v>7</v>
      </c>
      <c r="AB20" s="100"/>
      <c r="AC20" s="100"/>
      <c r="AD20" s="100"/>
      <c r="AE20" s="100"/>
      <c r="AF20" s="100"/>
      <c r="AG20" s="100"/>
      <c r="AH20" s="100"/>
      <c r="AI20" s="100"/>
      <c r="AJ20" s="125"/>
    </row>
    <row r="21" spans="1:36" s="184" customFormat="1" ht="13.35" customHeight="1">
      <c r="A21" s="156"/>
      <c r="B21" s="102"/>
      <c r="C21" s="1732" t="s">
        <v>696</v>
      </c>
      <c r="D21" s="1732"/>
      <c r="E21" s="1732"/>
      <c r="F21" s="1732"/>
      <c r="G21" s="1732"/>
      <c r="H21" s="1732"/>
      <c r="I21" s="1732"/>
      <c r="J21" s="1732"/>
      <c r="K21" s="1732"/>
      <c r="L21" s="1732"/>
      <c r="M21" s="1732"/>
      <c r="N21" s="1732"/>
      <c r="O21" s="1817"/>
      <c r="P21" s="1817"/>
      <c r="Q21" s="1817"/>
      <c r="R21" s="1817"/>
      <c r="S21" s="1817"/>
      <c r="T21" s="1817"/>
      <c r="U21" s="1817"/>
      <c r="V21" s="1817"/>
      <c r="W21" s="1817"/>
      <c r="X21" s="1817"/>
      <c r="Y21" s="1817"/>
      <c r="Z21" s="1817"/>
      <c r="AA21" s="1817"/>
      <c r="AB21" s="100"/>
      <c r="AC21" s="100"/>
      <c r="AD21" s="100"/>
      <c r="AE21" s="100"/>
      <c r="AF21" s="100"/>
      <c r="AG21" s="100"/>
      <c r="AH21" s="100"/>
      <c r="AI21" s="100"/>
      <c r="AJ21" s="125"/>
    </row>
    <row r="22" spans="1:36" s="184" customFormat="1" ht="3" customHeight="1">
      <c r="A22" s="156"/>
      <c r="B22" s="100"/>
      <c r="C22" s="92"/>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25"/>
    </row>
    <row r="23" spans="1:36" s="184" customFormat="1" ht="13.35" customHeight="1">
      <c r="A23" s="156"/>
      <c r="B23" s="102" t="s">
        <v>697</v>
      </c>
      <c r="C23" s="100"/>
      <c r="D23" s="100"/>
      <c r="E23" s="100"/>
      <c r="F23" s="100"/>
      <c r="G23" s="92" t="s">
        <v>698</v>
      </c>
      <c r="H23" s="92"/>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25"/>
    </row>
    <row r="24" spans="1:36" s="184" customFormat="1" ht="13.35" customHeight="1">
      <c r="A24" s="156"/>
      <c r="B24" s="100"/>
      <c r="C24" s="122" t="s">
        <v>66</v>
      </c>
      <c r="D24" s="102" t="s">
        <v>699</v>
      </c>
      <c r="E24" s="100"/>
      <c r="F24" s="100"/>
      <c r="G24" s="100"/>
      <c r="H24" s="100"/>
      <c r="I24" s="122" t="s">
        <v>65</v>
      </c>
      <c r="J24" s="102" t="s">
        <v>700</v>
      </c>
      <c r="K24" s="100"/>
      <c r="L24" s="100"/>
      <c r="M24" s="100"/>
      <c r="N24" s="100"/>
      <c r="O24" s="122" t="s">
        <v>65</v>
      </c>
      <c r="P24" s="102" t="s">
        <v>701</v>
      </c>
      <c r="Q24" s="100"/>
      <c r="R24" s="100"/>
      <c r="S24" s="100"/>
      <c r="T24" s="100"/>
      <c r="U24" s="100"/>
      <c r="V24" s="100"/>
      <c r="W24" s="100"/>
      <c r="X24" s="100"/>
      <c r="Y24" s="100"/>
      <c r="Z24" s="100"/>
      <c r="AA24" s="100"/>
      <c r="AB24" s="100"/>
      <c r="AC24" s="100"/>
      <c r="AD24" s="100"/>
      <c r="AE24" s="100"/>
      <c r="AF24" s="100"/>
      <c r="AG24" s="100"/>
      <c r="AH24" s="100"/>
      <c r="AI24" s="100"/>
      <c r="AJ24" s="125"/>
    </row>
    <row r="25" spans="1:36" s="184" customFormat="1" ht="13.35" customHeight="1">
      <c r="A25" s="156"/>
      <c r="B25" s="100"/>
      <c r="C25" s="100"/>
      <c r="D25" s="92" t="s">
        <v>702</v>
      </c>
      <c r="E25" s="92"/>
      <c r="F25" s="92"/>
      <c r="G25" s="92"/>
      <c r="H25" s="92"/>
      <c r="I25" s="92"/>
      <c r="J25" s="92" t="s">
        <v>703</v>
      </c>
      <c r="K25" s="92"/>
      <c r="L25" s="92"/>
      <c r="M25" s="92"/>
      <c r="N25" s="92"/>
      <c r="O25" s="92"/>
      <c r="P25" s="92" t="s">
        <v>704</v>
      </c>
      <c r="Q25" s="92"/>
      <c r="R25" s="100"/>
      <c r="S25" s="100"/>
      <c r="T25" s="100"/>
      <c r="U25" s="100"/>
      <c r="V25" s="100"/>
      <c r="W25" s="100"/>
      <c r="X25" s="100"/>
      <c r="Y25" s="100"/>
      <c r="Z25" s="100"/>
      <c r="AA25" s="100"/>
      <c r="AB25" s="100"/>
      <c r="AC25" s="100"/>
      <c r="AD25" s="100"/>
      <c r="AE25" s="100"/>
      <c r="AF25" s="100"/>
      <c r="AG25" s="100"/>
      <c r="AH25" s="100"/>
      <c r="AI25" s="100"/>
      <c r="AJ25" s="125"/>
    </row>
    <row r="26" spans="1:36" s="184" customFormat="1" ht="13.35" customHeight="1">
      <c r="A26" s="156"/>
      <c r="B26" s="100"/>
      <c r="C26" s="122" t="s">
        <v>65</v>
      </c>
      <c r="D26" s="102" t="s">
        <v>705</v>
      </c>
      <c r="E26" s="92"/>
      <c r="F26" s="92"/>
      <c r="G26" s="92"/>
      <c r="H26" s="92"/>
      <c r="I26" s="92"/>
      <c r="J26" s="92"/>
      <c r="K26" s="92"/>
      <c r="L26" s="92"/>
      <c r="M26" s="92"/>
      <c r="N26" s="92"/>
      <c r="O26" s="92"/>
      <c r="P26" s="92"/>
      <c r="Q26" s="92"/>
      <c r="R26" s="100"/>
      <c r="S26" s="100"/>
      <c r="T26" s="100"/>
      <c r="U26" s="100"/>
      <c r="V26" s="100"/>
      <c r="W26" s="100"/>
      <c r="X26" s="100"/>
      <c r="Y26" s="100"/>
      <c r="Z26" s="100"/>
      <c r="AA26" s="100"/>
      <c r="AB26" s="100"/>
      <c r="AC26" s="100"/>
      <c r="AD26" s="100"/>
      <c r="AE26" s="100"/>
      <c r="AF26" s="100"/>
      <c r="AG26" s="100"/>
      <c r="AH26" s="100"/>
      <c r="AI26" s="100"/>
      <c r="AJ26" s="125"/>
    </row>
    <row r="27" spans="1:36" s="184" customFormat="1" ht="13.35" customHeight="1">
      <c r="A27" s="156"/>
      <c r="B27" s="100"/>
      <c r="C27" s="100"/>
      <c r="D27" s="92" t="s">
        <v>706</v>
      </c>
      <c r="E27" s="92"/>
      <c r="F27" s="92"/>
      <c r="G27" s="92"/>
      <c r="H27" s="92"/>
      <c r="I27" s="92"/>
      <c r="J27" s="92"/>
      <c r="K27" s="92"/>
      <c r="L27" s="92"/>
      <c r="M27" s="92"/>
      <c r="N27" s="92"/>
      <c r="O27" s="92"/>
      <c r="P27" s="92"/>
      <c r="Q27" s="92"/>
      <c r="R27" s="100"/>
      <c r="S27" s="100"/>
      <c r="T27" s="100"/>
      <c r="U27" s="100"/>
      <c r="V27" s="100"/>
      <c r="W27" s="100"/>
      <c r="X27" s="100"/>
      <c r="Y27" s="100"/>
      <c r="Z27" s="100"/>
      <c r="AA27" s="100"/>
      <c r="AB27" s="100"/>
      <c r="AC27" s="100"/>
      <c r="AD27" s="100"/>
      <c r="AE27" s="100"/>
      <c r="AF27" s="100"/>
      <c r="AG27" s="100"/>
      <c r="AH27" s="100"/>
      <c r="AI27" s="100"/>
      <c r="AJ27" s="125"/>
    </row>
    <row r="28" spans="1:36" s="184" customFormat="1" ht="13.35" customHeight="1">
      <c r="A28" s="156"/>
      <c r="B28" s="100"/>
      <c r="C28" s="122" t="s">
        <v>65</v>
      </c>
      <c r="D28" s="102" t="s">
        <v>707</v>
      </c>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25"/>
    </row>
    <row r="29" spans="1:36" s="184" customFormat="1" ht="13.35" customHeight="1">
      <c r="A29" s="156"/>
      <c r="B29" s="100"/>
      <c r="C29" s="100"/>
      <c r="D29" s="92" t="s">
        <v>708</v>
      </c>
      <c r="E29" s="92"/>
      <c r="F29" s="92"/>
      <c r="G29" s="92"/>
      <c r="H29" s="92"/>
      <c r="I29" s="92"/>
      <c r="J29" s="92"/>
      <c r="K29" s="92"/>
      <c r="L29" s="92"/>
      <c r="M29" s="92"/>
      <c r="N29" s="92"/>
      <c r="O29" s="92"/>
      <c r="P29" s="92"/>
      <c r="Q29" s="92"/>
      <c r="R29" s="100"/>
      <c r="S29" s="100"/>
      <c r="T29" s="100"/>
      <c r="U29" s="100"/>
      <c r="V29" s="100"/>
      <c r="W29" s="100"/>
      <c r="X29" s="100"/>
      <c r="Y29" s="100"/>
      <c r="Z29" s="100"/>
      <c r="AA29" s="100"/>
      <c r="AB29" s="100"/>
      <c r="AC29" s="100"/>
      <c r="AD29" s="100"/>
      <c r="AE29" s="100"/>
      <c r="AF29" s="100"/>
      <c r="AG29" s="100"/>
      <c r="AH29" s="100"/>
      <c r="AI29" s="100"/>
      <c r="AJ29" s="125"/>
    </row>
    <row r="30" spans="1:36" s="184" customFormat="1" ht="13.35" customHeight="1">
      <c r="A30" s="156"/>
      <c r="B30" s="102" t="s">
        <v>709</v>
      </c>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611"/>
      <c r="AF30" s="1611"/>
      <c r="AG30" s="1611"/>
      <c r="AH30" s="1611"/>
      <c r="AI30" s="100"/>
      <c r="AJ30" s="125"/>
    </row>
    <row r="31" spans="1:36" s="184" customFormat="1" ht="13.35" customHeight="1">
      <c r="A31" s="156"/>
      <c r="B31" s="100"/>
      <c r="C31" s="92" t="s">
        <v>710</v>
      </c>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531"/>
      <c r="AF31" s="1531"/>
      <c r="AG31" s="1531"/>
      <c r="AH31" s="1531"/>
      <c r="AI31" s="100"/>
      <c r="AJ31" s="125"/>
    </row>
    <row r="32" spans="1:36" s="184" customFormat="1" ht="13.35" customHeight="1">
      <c r="A32" s="156"/>
      <c r="B32" s="100"/>
      <c r="C32" s="92" t="s">
        <v>711</v>
      </c>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92"/>
      <c r="AG32" s="192"/>
      <c r="AH32" s="192"/>
      <c r="AI32" s="100"/>
      <c r="AJ32" s="125"/>
    </row>
    <row r="33" spans="1:36" s="184" customFormat="1" ht="13.35" customHeight="1">
      <c r="A33" s="156"/>
      <c r="B33" s="102" t="s">
        <v>712</v>
      </c>
      <c r="C33" s="116"/>
      <c r="D33" s="116"/>
      <c r="E33" s="116"/>
      <c r="F33" s="116"/>
      <c r="G33" s="116"/>
      <c r="H33" s="116"/>
      <c r="I33" s="116"/>
      <c r="J33" s="116"/>
      <c r="K33" s="116"/>
      <c r="L33" s="116"/>
      <c r="M33" s="116"/>
      <c r="N33" s="116"/>
      <c r="O33" s="116"/>
      <c r="P33" s="116"/>
      <c r="Q33" s="116"/>
      <c r="R33" s="116"/>
      <c r="S33" s="116"/>
      <c r="T33" s="116"/>
      <c r="U33" s="116"/>
      <c r="V33" s="116"/>
      <c r="W33" s="100"/>
      <c r="X33" s="100"/>
      <c r="Y33" s="100"/>
      <c r="Z33" s="116"/>
      <c r="AA33" s="116"/>
      <c r="AB33" s="1818" t="s">
        <v>713</v>
      </c>
      <c r="AC33" s="1818"/>
      <c r="AD33" s="1818"/>
      <c r="AE33" s="100"/>
      <c r="AF33" s="100"/>
      <c r="AG33" s="100"/>
      <c r="AH33" s="116"/>
      <c r="AI33" s="100"/>
      <c r="AJ33" s="125"/>
    </row>
    <row r="34" spans="1:36" s="195" customFormat="1" ht="13.35" customHeight="1">
      <c r="A34" s="170"/>
      <c r="B34" s="193"/>
      <c r="C34" s="102" t="s">
        <v>714</v>
      </c>
      <c r="D34" s="193"/>
      <c r="E34" s="193"/>
      <c r="F34" s="193"/>
      <c r="G34" s="193"/>
      <c r="H34" s="193"/>
      <c r="I34" s="193"/>
      <c r="J34" s="193"/>
      <c r="K34" s="193"/>
      <c r="L34" s="193"/>
      <c r="M34" s="193"/>
      <c r="N34" s="193"/>
      <c r="O34" s="193"/>
      <c r="P34" s="193"/>
      <c r="Q34" s="193"/>
      <c r="R34" s="193"/>
      <c r="S34" s="193"/>
      <c r="T34" s="193"/>
      <c r="U34" s="193"/>
      <c r="V34" s="193"/>
      <c r="W34" s="193"/>
      <c r="X34" s="193"/>
      <c r="Y34" s="193"/>
      <c r="Z34" s="193"/>
      <c r="AA34" s="193"/>
      <c r="AB34" s="1819" t="s">
        <v>424</v>
      </c>
      <c r="AC34" s="1819"/>
      <c r="AD34" s="1819"/>
      <c r="AE34" s="193"/>
      <c r="AF34" s="193"/>
      <c r="AG34" s="193"/>
      <c r="AH34" s="193"/>
      <c r="AI34" s="104"/>
      <c r="AJ34" s="194"/>
    </row>
    <row r="35" spans="1:36" s="195" customFormat="1" ht="13.35" customHeight="1">
      <c r="A35" s="170"/>
      <c r="B35" s="193"/>
      <c r="C35" s="92" t="s">
        <v>715</v>
      </c>
      <c r="D35" s="193"/>
      <c r="E35" s="193"/>
      <c r="F35" s="193"/>
      <c r="G35" s="193"/>
      <c r="H35" s="193"/>
      <c r="I35" s="193"/>
      <c r="J35" s="193"/>
      <c r="K35" s="193"/>
      <c r="L35" s="193"/>
      <c r="M35" s="193"/>
      <c r="N35" s="193"/>
      <c r="O35" s="193"/>
      <c r="P35" s="193"/>
      <c r="Q35" s="193"/>
      <c r="R35" s="193"/>
      <c r="S35" s="193"/>
      <c r="T35" s="193"/>
      <c r="U35" s="193"/>
      <c r="V35" s="193"/>
      <c r="W35" s="193"/>
      <c r="X35" s="193"/>
      <c r="Y35" s="193"/>
      <c r="Z35" s="193"/>
      <c r="AA35" s="193"/>
      <c r="AB35" s="104"/>
      <c r="AC35" s="104"/>
      <c r="AD35" s="104"/>
      <c r="AE35" s="193"/>
      <c r="AF35" s="193"/>
      <c r="AG35" s="193"/>
      <c r="AH35" s="193"/>
      <c r="AI35" s="104"/>
      <c r="AJ35" s="194"/>
    </row>
    <row r="36" spans="1:36" s="195" customFormat="1" ht="13.35" customHeight="1">
      <c r="A36" s="170"/>
      <c r="B36" s="193"/>
      <c r="C36" s="92" t="s">
        <v>716</v>
      </c>
      <c r="D36" s="193"/>
      <c r="E36" s="193"/>
      <c r="F36" s="193"/>
      <c r="G36" s="193"/>
      <c r="H36" s="193"/>
      <c r="I36" s="193"/>
      <c r="J36" s="193"/>
      <c r="K36" s="193"/>
      <c r="L36" s="193"/>
      <c r="M36" s="193"/>
      <c r="N36" s="193"/>
      <c r="O36" s="193"/>
      <c r="P36" s="193"/>
      <c r="Q36" s="193"/>
      <c r="R36" s="193"/>
      <c r="S36" s="193"/>
      <c r="T36" s="193"/>
      <c r="U36" s="193"/>
      <c r="V36" s="193"/>
      <c r="W36" s="193"/>
      <c r="X36" s="193"/>
      <c r="Y36" s="193"/>
      <c r="Z36" s="193"/>
      <c r="AA36" s="193"/>
      <c r="AB36" s="193"/>
      <c r="AC36" s="193"/>
      <c r="AD36" s="193"/>
      <c r="AE36" s="193"/>
      <c r="AF36" s="193"/>
      <c r="AG36" s="193"/>
      <c r="AH36" s="193"/>
      <c r="AI36" s="104"/>
      <c r="AJ36" s="194"/>
    </row>
    <row r="37" spans="1:36" s="190" customFormat="1" ht="13.35" customHeight="1">
      <c r="A37" s="97"/>
      <c r="B37" s="102"/>
      <c r="C37" s="122" t="s">
        <v>65</v>
      </c>
      <c r="D37" s="102" t="s">
        <v>717</v>
      </c>
      <c r="E37" s="102"/>
      <c r="F37" s="102"/>
      <c r="G37" s="102"/>
      <c r="H37" s="102"/>
      <c r="I37" s="102"/>
      <c r="J37" s="102"/>
      <c r="K37" s="102"/>
      <c r="L37" s="102"/>
      <c r="M37" s="102"/>
      <c r="N37" s="102"/>
      <c r="O37" s="122" t="s">
        <v>65</v>
      </c>
      <c r="P37" s="102" t="s">
        <v>718</v>
      </c>
      <c r="Q37" s="102"/>
      <c r="R37" s="102"/>
      <c r="S37" s="102"/>
      <c r="T37" s="102"/>
      <c r="U37" s="102"/>
      <c r="V37" s="102"/>
      <c r="W37" s="122" t="s">
        <v>65</v>
      </c>
      <c r="X37" s="102" t="s">
        <v>719</v>
      </c>
      <c r="Y37" s="102"/>
      <c r="Z37" s="102"/>
      <c r="AA37" s="102"/>
      <c r="AB37" s="102"/>
      <c r="AC37" s="102"/>
      <c r="AD37" s="102"/>
      <c r="AE37" s="122" t="s">
        <v>65</v>
      </c>
      <c r="AF37" s="102" t="s">
        <v>720</v>
      </c>
      <c r="AG37" s="102"/>
      <c r="AH37" s="102"/>
      <c r="AI37" s="102"/>
      <c r="AJ37" s="103"/>
    </row>
    <row r="38" spans="1:36" s="197" customFormat="1" ht="13.35" customHeight="1">
      <c r="A38" s="196"/>
      <c r="B38" s="169"/>
      <c r="C38" s="169"/>
      <c r="D38" s="104" t="s">
        <v>721</v>
      </c>
      <c r="E38" s="104"/>
      <c r="F38" s="104"/>
      <c r="G38" s="104"/>
      <c r="H38" s="104"/>
      <c r="I38" s="104"/>
      <c r="J38" s="104"/>
      <c r="K38" s="104"/>
      <c r="L38" s="104"/>
      <c r="M38" s="104"/>
      <c r="N38" s="104"/>
      <c r="O38" s="169"/>
      <c r="P38" s="104" t="s">
        <v>722</v>
      </c>
      <c r="Q38" s="104"/>
      <c r="R38" s="104"/>
      <c r="S38" s="169"/>
      <c r="T38" s="104"/>
      <c r="U38" s="104"/>
      <c r="V38" s="104"/>
      <c r="W38" s="169"/>
      <c r="X38" s="104" t="s">
        <v>723</v>
      </c>
      <c r="Y38" s="169"/>
      <c r="Z38" s="104"/>
      <c r="AA38" s="169"/>
      <c r="AB38" s="104"/>
      <c r="AC38" s="104"/>
      <c r="AD38" s="169"/>
      <c r="AE38" s="169"/>
      <c r="AF38" s="104" t="s">
        <v>724</v>
      </c>
      <c r="AG38" s="104"/>
      <c r="AH38" s="169"/>
      <c r="AI38" s="169"/>
      <c r="AJ38" s="171"/>
    </row>
    <row r="39" spans="1:36" s="190" customFormat="1" ht="13.35" customHeight="1">
      <c r="A39" s="97"/>
      <c r="B39" s="102"/>
      <c r="C39" s="122" t="s">
        <v>65</v>
      </c>
      <c r="D39" s="102" t="s">
        <v>725</v>
      </c>
      <c r="E39" s="102"/>
      <c r="F39" s="102"/>
      <c r="G39" s="102"/>
      <c r="H39" s="102"/>
      <c r="I39" s="102"/>
      <c r="J39" s="102"/>
      <c r="K39" s="102"/>
      <c r="L39" s="102"/>
      <c r="M39" s="102"/>
      <c r="N39" s="102"/>
      <c r="O39" s="102"/>
      <c r="P39" s="102"/>
      <c r="Q39" s="102"/>
      <c r="R39" s="102"/>
      <c r="S39" s="102"/>
      <c r="T39" s="102"/>
      <c r="U39" s="102"/>
      <c r="V39" s="102"/>
      <c r="W39" s="122" t="s">
        <v>65</v>
      </c>
      <c r="X39" s="102" t="s">
        <v>465</v>
      </c>
      <c r="Y39" s="102"/>
      <c r="Z39" s="102"/>
      <c r="AA39" s="1611"/>
      <c r="AB39" s="1611"/>
      <c r="AC39" s="1611"/>
      <c r="AD39" s="1611"/>
      <c r="AE39" s="1611"/>
      <c r="AF39" s="1611"/>
      <c r="AG39" s="105" t="s">
        <v>398</v>
      </c>
      <c r="AH39" s="198"/>
      <c r="AI39" s="102"/>
      <c r="AJ39" s="103"/>
    </row>
    <row r="40" spans="1:36" s="184" customFormat="1" ht="13.35" customHeight="1">
      <c r="A40" s="156"/>
      <c r="B40" s="100"/>
      <c r="C40" s="100"/>
      <c r="D40" s="104" t="s">
        <v>726</v>
      </c>
      <c r="E40" s="100"/>
      <c r="F40" s="100"/>
      <c r="G40" s="100"/>
      <c r="H40" s="100"/>
      <c r="I40" s="100"/>
      <c r="J40" s="100"/>
      <c r="K40" s="100"/>
      <c r="L40" s="100"/>
      <c r="M40" s="100"/>
      <c r="N40" s="100"/>
      <c r="O40" s="100"/>
      <c r="P40" s="100"/>
      <c r="Q40" s="100"/>
      <c r="R40" s="100"/>
      <c r="S40" s="100"/>
      <c r="T40" s="100"/>
      <c r="U40" s="100"/>
      <c r="V40" s="100"/>
      <c r="W40" s="100"/>
      <c r="X40" s="104" t="s">
        <v>372</v>
      </c>
      <c r="Y40" s="100"/>
      <c r="Z40" s="100"/>
      <c r="AA40" s="1611"/>
      <c r="AB40" s="1611"/>
      <c r="AC40" s="1611"/>
      <c r="AD40" s="1611"/>
      <c r="AE40" s="1611"/>
      <c r="AF40" s="1611"/>
      <c r="AG40" s="198"/>
      <c r="AH40" s="198"/>
      <c r="AI40" s="100"/>
      <c r="AJ40" s="125"/>
    </row>
    <row r="41" spans="1:36" s="184" customFormat="1" ht="13.35" customHeight="1">
      <c r="A41" s="97" t="s">
        <v>727</v>
      </c>
      <c r="B41" s="100"/>
      <c r="C41" s="100"/>
      <c r="D41" s="100"/>
      <c r="E41" s="100"/>
      <c r="F41" s="100"/>
      <c r="G41" s="100"/>
      <c r="H41" s="199"/>
      <c r="I41" s="1822">
        <f>IF('申請人用（認定）１'!H55="","",'申請人用（認定）１'!H55)</f>
        <v>2026</v>
      </c>
      <c r="J41" s="1822"/>
      <c r="K41" s="1822"/>
      <c r="L41" s="1822"/>
      <c r="M41" s="1756" t="s">
        <v>261</v>
      </c>
      <c r="N41" s="1756"/>
      <c r="O41" s="1822">
        <f>IF('申請人用（認定）１'!N55="","",'申請人用（認定）１'!N55)</f>
        <v>10</v>
      </c>
      <c r="P41" s="1822"/>
      <c r="Q41" s="1756" t="s">
        <v>262</v>
      </c>
      <c r="R41" s="1756"/>
      <c r="S41" s="1822">
        <f>IF('申請人用（認定）１'!R55="","",'申請人用（認定）１'!R55)</f>
        <v>1</v>
      </c>
      <c r="T41" s="1822"/>
      <c r="U41" s="102" t="s">
        <v>263</v>
      </c>
      <c r="V41" s="100"/>
      <c r="W41" s="100"/>
      <c r="X41" s="100"/>
      <c r="Y41" s="100"/>
      <c r="Z41" s="100"/>
      <c r="AA41" s="100"/>
      <c r="AB41" s="100"/>
      <c r="AC41" s="100"/>
      <c r="AD41" s="100"/>
      <c r="AE41" s="100"/>
      <c r="AF41" s="100"/>
      <c r="AG41" s="100"/>
      <c r="AH41" s="100"/>
      <c r="AI41" s="100"/>
      <c r="AJ41" s="125"/>
    </row>
    <row r="42" spans="1:36" s="184" customFormat="1" ht="13.35" customHeight="1">
      <c r="A42" s="156"/>
      <c r="B42" s="92" t="s">
        <v>728</v>
      </c>
      <c r="C42" s="92"/>
      <c r="D42" s="92"/>
      <c r="E42" s="92"/>
      <c r="F42" s="92"/>
      <c r="G42" s="92"/>
      <c r="H42" s="115"/>
      <c r="I42" s="1823"/>
      <c r="J42" s="1823"/>
      <c r="K42" s="1823"/>
      <c r="L42" s="1823"/>
      <c r="M42" s="1738" t="s">
        <v>266</v>
      </c>
      <c r="N42" s="1738"/>
      <c r="O42" s="1823"/>
      <c r="P42" s="1823"/>
      <c r="Q42" s="1738" t="s">
        <v>729</v>
      </c>
      <c r="R42" s="1738"/>
      <c r="S42" s="1823"/>
      <c r="T42" s="1823"/>
      <c r="U42" s="110" t="s">
        <v>268</v>
      </c>
      <c r="V42" s="100"/>
      <c r="W42" s="100"/>
      <c r="X42" s="100"/>
      <c r="Y42" s="100"/>
      <c r="Z42" s="100"/>
      <c r="AA42" s="100"/>
      <c r="AB42" s="100"/>
      <c r="AC42" s="100"/>
      <c r="AD42" s="100"/>
      <c r="AE42" s="100"/>
      <c r="AF42" s="100"/>
      <c r="AG42" s="100"/>
      <c r="AH42" s="100"/>
      <c r="AI42" s="100"/>
      <c r="AJ42" s="125"/>
    </row>
    <row r="43" spans="1:36" s="184" customFormat="1" ht="3" customHeight="1">
      <c r="A43" s="156"/>
      <c r="B43" s="92"/>
      <c r="C43" s="92"/>
      <c r="D43" s="92"/>
      <c r="E43" s="92"/>
      <c r="F43" s="92"/>
      <c r="G43" s="92"/>
      <c r="H43" s="92"/>
      <c r="I43" s="92"/>
      <c r="J43" s="92"/>
      <c r="K43" s="92"/>
      <c r="L43" s="92"/>
      <c r="M43" s="92"/>
      <c r="N43" s="92"/>
      <c r="O43" s="92"/>
      <c r="P43" s="100"/>
      <c r="Q43" s="107"/>
      <c r="R43" s="92"/>
      <c r="S43" s="92"/>
      <c r="T43" s="92"/>
      <c r="U43" s="92"/>
      <c r="V43" s="100"/>
      <c r="W43" s="100"/>
      <c r="X43" s="100"/>
      <c r="Y43" s="100"/>
      <c r="Z43" s="100"/>
      <c r="AA43" s="100"/>
      <c r="AB43" s="100"/>
      <c r="AC43" s="100"/>
      <c r="AD43" s="100"/>
      <c r="AE43" s="100"/>
      <c r="AF43" s="100"/>
      <c r="AG43" s="100"/>
      <c r="AH43" s="100"/>
      <c r="AI43" s="100"/>
      <c r="AJ43" s="125"/>
    </row>
    <row r="44" spans="1:36" s="184" customFormat="1" ht="13.35" customHeight="1">
      <c r="A44" s="97" t="s">
        <v>730</v>
      </c>
      <c r="B44" s="100"/>
      <c r="C44" s="100"/>
      <c r="D44" s="100"/>
      <c r="E44" s="100"/>
      <c r="F44" s="100"/>
      <c r="G44" s="100"/>
      <c r="H44" s="100"/>
      <c r="I44" s="91"/>
      <c r="J44" s="91"/>
      <c r="K44" s="91"/>
      <c r="L44" s="91"/>
      <c r="M44" s="91"/>
      <c r="N44" s="1824">
        <v>20</v>
      </c>
      <c r="O44" s="1824"/>
      <c r="P44" s="1824"/>
      <c r="Q44" s="1824"/>
      <c r="R44" s="1824"/>
      <c r="S44" s="1824"/>
      <c r="T44" s="1824"/>
      <c r="U44" s="1824"/>
      <c r="V44" s="1824"/>
      <c r="W44" s="1824"/>
      <c r="X44" s="102" t="s">
        <v>731</v>
      </c>
      <c r="Y44" s="100"/>
      <c r="Z44" s="100"/>
      <c r="AA44" s="100"/>
      <c r="AB44" s="100"/>
      <c r="AC44" s="100"/>
      <c r="AD44" s="100"/>
      <c r="AE44" s="100"/>
      <c r="AF44" s="100"/>
      <c r="AG44" s="100"/>
      <c r="AH44" s="100"/>
      <c r="AI44" s="100"/>
      <c r="AJ44" s="125"/>
    </row>
    <row r="45" spans="1:36" s="184" customFormat="1" ht="13.35" customHeight="1">
      <c r="A45" s="156"/>
      <c r="B45" s="92" t="s">
        <v>732</v>
      </c>
      <c r="C45" s="100"/>
      <c r="D45" s="100"/>
      <c r="E45" s="100"/>
      <c r="F45" s="100"/>
      <c r="G45" s="100"/>
      <c r="H45" s="100"/>
      <c r="I45" s="91"/>
      <c r="J45" s="91"/>
      <c r="K45" s="91"/>
      <c r="L45" s="91"/>
      <c r="M45" s="91"/>
      <c r="N45" s="1825"/>
      <c r="O45" s="1825"/>
      <c r="P45" s="1825"/>
      <c r="Q45" s="1825"/>
      <c r="R45" s="1825"/>
      <c r="S45" s="1825"/>
      <c r="T45" s="1825"/>
      <c r="U45" s="1825"/>
      <c r="V45" s="1825"/>
      <c r="W45" s="1825"/>
      <c r="X45" s="104" t="s">
        <v>733</v>
      </c>
      <c r="Y45" s="100"/>
      <c r="Z45" s="100"/>
      <c r="AA45" s="100"/>
      <c r="AB45" s="100"/>
      <c r="AC45" s="100"/>
      <c r="AD45" s="100"/>
      <c r="AE45" s="100"/>
      <c r="AF45" s="100"/>
      <c r="AG45" s="100"/>
      <c r="AH45" s="100"/>
      <c r="AI45" s="100"/>
      <c r="AJ45" s="125"/>
    </row>
    <row r="46" spans="1:36" s="184" customFormat="1" ht="3" customHeight="1">
      <c r="A46" s="156"/>
      <c r="B46" s="92"/>
      <c r="C46" s="100"/>
      <c r="D46" s="100"/>
      <c r="E46" s="100"/>
      <c r="F46" s="100"/>
      <c r="G46" s="100"/>
      <c r="H46" s="100"/>
      <c r="I46" s="115"/>
      <c r="J46" s="115"/>
      <c r="K46" s="115"/>
      <c r="L46" s="115"/>
      <c r="M46" s="115"/>
      <c r="N46" s="115"/>
      <c r="O46" s="115"/>
      <c r="P46" s="115"/>
      <c r="Q46" s="115"/>
      <c r="R46" s="115"/>
      <c r="S46" s="115"/>
      <c r="T46" s="115"/>
      <c r="U46" s="115"/>
      <c r="V46" s="100"/>
      <c r="W46" s="100"/>
      <c r="X46" s="100"/>
      <c r="Y46" s="100"/>
      <c r="Z46" s="100"/>
      <c r="AA46" s="100"/>
      <c r="AB46" s="100"/>
      <c r="AC46" s="100"/>
      <c r="AD46" s="100"/>
      <c r="AE46" s="100"/>
      <c r="AF46" s="100"/>
      <c r="AG46" s="100"/>
      <c r="AH46" s="100"/>
      <c r="AI46" s="100"/>
      <c r="AJ46" s="125"/>
    </row>
    <row r="47" spans="1:36" s="184" customFormat="1" ht="13.35" customHeight="1">
      <c r="A47" s="97" t="s">
        <v>734</v>
      </c>
      <c r="B47" s="100"/>
      <c r="C47" s="100"/>
      <c r="D47" s="100"/>
      <c r="E47" s="100"/>
      <c r="F47" s="92" t="s">
        <v>735</v>
      </c>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25"/>
    </row>
    <row r="48" spans="1:36" s="190" customFormat="1" ht="13.35" customHeight="1">
      <c r="A48" s="531"/>
      <c r="B48" s="529" t="s">
        <v>307</v>
      </c>
      <c r="C48" s="532" t="s">
        <v>736</v>
      </c>
      <c r="D48" s="532"/>
      <c r="E48" s="532"/>
      <c r="F48" s="532"/>
      <c r="G48" s="532"/>
      <c r="H48" s="532"/>
      <c r="I48" s="533"/>
      <c r="J48" s="533"/>
      <c r="K48" s="532"/>
      <c r="L48" s="532"/>
      <c r="M48" s="529" t="s">
        <v>307</v>
      </c>
      <c r="N48" s="532" t="s">
        <v>737</v>
      </c>
      <c r="O48" s="532"/>
      <c r="P48" s="533"/>
      <c r="Q48" s="533"/>
      <c r="R48" s="532"/>
      <c r="S48" s="532"/>
      <c r="T48" s="532"/>
      <c r="U48" s="532"/>
      <c r="V48" s="532"/>
      <c r="W48" s="532"/>
      <c r="X48" s="532"/>
      <c r="Y48" s="532"/>
      <c r="Z48" s="534"/>
      <c r="AA48" s="535"/>
      <c r="AB48" s="532"/>
      <c r="AC48" s="534"/>
      <c r="AD48" s="534"/>
      <c r="AE48" s="532"/>
      <c r="AF48" s="532"/>
      <c r="AG48" s="533"/>
      <c r="AH48" s="532"/>
      <c r="AI48" s="533"/>
      <c r="AJ48" s="536"/>
    </row>
    <row r="49" spans="1:36" s="190" customFormat="1" ht="13.35" customHeight="1">
      <c r="A49" s="531"/>
      <c r="B49" s="551"/>
      <c r="C49" s="538" t="s">
        <v>1038</v>
      </c>
      <c r="D49" s="538"/>
      <c r="E49" s="538"/>
      <c r="F49" s="538"/>
      <c r="G49" s="538"/>
      <c r="H49" s="538"/>
      <c r="I49" s="538"/>
      <c r="J49" s="538"/>
      <c r="K49" s="538"/>
      <c r="L49" s="538"/>
      <c r="M49" s="538"/>
      <c r="N49" s="538" t="s">
        <v>1039</v>
      </c>
      <c r="O49" s="538"/>
      <c r="P49" s="538"/>
      <c r="Q49" s="538"/>
      <c r="R49" s="538"/>
      <c r="S49" s="538"/>
      <c r="T49" s="538"/>
      <c r="U49" s="538"/>
      <c r="V49" s="538"/>
      <c r="W49" s="538"/>
      <c r="X49" s="538"/>
      <c r="Y49" s="538"/>
      <c r="Z49" s="538"/>
      <c r="AA49" s="538"/>
      <c r="AB49" s="538"/>
      <c r="AC49" s="534"/>
      <c r="AD49" s="534"/>
      <c r="AE49" s="538"/>
      <c r="AF49" s="537"/>
      <c r="AG49" s="537"/>
      <c r="AH49" s="537"/>
      <c r="AI49" s="533"/>
      <c r="AJ49" s="536"/>
    </row>
    <row r="50" spans="1:36" s="190" customFormat="1" ht="13.35" customHeight="1">
      <c r="A50" s="531"/>
      <c r="B50" s="529" t="s">
        <v>307</v>
      </c>
      <c r="C50" s="532" t="s">
        <v>1040</v>
      </c>
      <c r="D50" s="532"/>
      <c r="E50" s="534"/>
      <c r="F50" s="534"/>
      <c r="G50" s="532"/>
      <c r="H50" s="538"/>
      <c r="I50" s="538"/>
      <c r="J50" s="538"/>
      <c r="K50" s="538"/>
      <c r="L50" s="538"/>
      <c r="M50" s="538"/>
      <c r="N50" s="538"/>
      <c r="O50" s="207"/>
      <c r="P50" s="529" t="s">
        <v>307</v>
      </c>
      <c r="Q50" s="532" t="s">
        <v>1041</v>
      </c>
      <c r="R50" s="5"/>
      <c r="S50" s="5"/>
      <c r="T50" s="538"/>
      <c r="U50" s="534"/>
      <c r="V50" s="534"/>
      <c r="W50" s="538"/>
      <c r="X50" s="537"/>
      <c r="Y50" s="537"/>
      <c r="Z50" s="537"/>
      <c r="AA50" s="207"/>
      <c r="AB50" s="532"/>
      <c r="AC50" s="529" t="s">
        <v>307</v>
      </c>
      <c r="AD50" s="532" t="s">
        <v>1042</v>
      </c>
      <c r="AE50" s="532"/>
      <c r="AF50" s="532"/>
      <c r="AG50" s="532"/>
      <c r="AH50" s="532"/>
      <c r="AI50" s="533"/>
      <c r="AJ50" s="536"/>
    </row>
    <row r="51" spans="1:36" s="197" customFormat="1" ht="13.35" customHeight="1">
      <c r="A51" s="531"/>
      <c r="B51" s="551"/>
      <c r="C51" s="1820" t="s">
        <v>1043</v>
      </c>
      <c r="D51" s="1820"/>
      <c r="E51" s="1820"/>
      <c r="F51" s="1820"/>
      <c r="G51" s="1820"/>
      <c r="H51" s="1820"/>
      <c r="I51" s="1820"/>
      <c r="J51" s="1820"/>
      <c r="K51" s="1820"/>
      <c r="L51" s="1820"/>
      <c r="M51" s="1820"/>
      <c r="N51" s="538"/>
      <c r="O51" s="538"/>
      <c r="P51" s="539"/>
      <c r="Q51" s="1820" t="s">
        <v>1044</v>
      </c>
      <c r="R51" s="1820"/>
      <c r="S51" s="1820"/>
      <c r="T51" s="1820"/>
      <c r="U51" s="1820"/>
      <c r="V51" s="1820"/>
      <c r="W51" s="1820"/>
      <c r="X51" s="1820"/>
      <c r="Y51" s="1820"/>
      <c r="Z51" s="539"/>
      <c r="AA51" s="539"/>
      <c r="AB51" s="538"/>
      <c r="AC51" s="538"/>
      <c r="AD51" s="538" t="s">
        <v>1045</v>
      </c>
      <c r="AE51" s="538"/>
      <c r="AF51" s="538"/>
      <c r="AG51" s="538"/>
      <c r="AH51" s="540"/>
      <c r="AI51" s="540"/>
      <c r="AJ51" s="541"/>
    </row>
    <row r="52" spans="1:36" s="197" customFormat="1" ht="13.35" customHeight="1">
      <c r="A52" s="531"/>
      <c r="B52" s="551"/>
      <c r="C52" s="1820"/>
      <c r="D52" s="1820"/>
      <c r="E52" s="1820"/>
      <c r="F52" s="1820"/>
      <c r="G52" s="1820"/>
      <c r="H52" s="1820"/>
      <c r="I52" s="1820"/>
      <c r="J52" s="1820"/>
      <c r="K52" s="1820"/>
      <c r="L52" s="1820"/>
      <c r="M52" s="1820"/>
      <c r="N52" s="538"/>
      <c r="O52" s="538"/>
      <c r="P52" s="539"/>
      <c r="Q52" s="1820"/>
      <c r="R52" s="1820"/>
      <c r="S52" s="1820"/>
      <c r="T52" s="1820"/>
      <c r="U52" s="1820"/>
      <c r="V52" s="1820"/>
      <c r="W52" s="1820"/>
      <c r="X52" s="1820"/>
      <c r="Y52" s="1820"/>
      <c r="Z52" s="539"/>
      <c r="AA52" s="539"/>
      <c r="AB52" s="540"/>
      <c r="AC52" s="540"/>
      <c r="AD52" s="540"/>
      <c r="AE52" s="540"/>
      <c r="AF52" s="540"/>
      <c r="AG52" s="540"/>
      <c r="AH52" s="540"/>
      <c r="AI52" s="540"/>
      <c r="AJ52" s="541"/>
    </row>
    <row r="53" spans="1:36" s="190" customFormat="1" ht="13.35" customHeight="1">
      <c r="A53" s="531"/>
      <c r="B53" s="529" t="s">
        <v>307</v>
      </c>
      <c r="C53" s="532" t="s">
        <v>1046</v>
      </c>
      <c r="D53" s="538"/>
      <c r="E53" s="538"/>
      <c r="F53" s="538"/>
      <c r="G53" s="538"/>
      <c r="H53" s="538"/>
      <c r="I53" s="538"/>
      <c r="J53" s="538"/>
      <c r="K53" s="538"/>
      <c r="L53" s="538"/>
      <c r="M53" s="538"/>
      <c r="N53" s="538"/>
      <c r="O53" s="207"/>
      <c r="P53" s="529" t="s">
        <v>307</v>
      </c>
      <c r="Q53" s="532" t="s">
        <v>1047</v>
      </c>
      <c r="R53" s="5"/>
      <c r="S53" s="5"/>
      <c r="T53" s="538"/>
      <c r="U53" s="534"/>
      <c r="V53" s="534"/>
      <c r="W53" s="538"/>
      <c r="X53" s="538"/>
      <c r="Y53" s="542"/>
      <c r="Z53" s="543"/>
      <c r="AA53" s="207"/>
      <c r="AB53" s="532"/>
      <c r="AC53" s="529" t="s">
        <v>65</v>
      </c>
      <c r="AD53" s="532" t="s">
        <v>1048</v>
      </c>
      <c r="AE53" s="532"/>
      <c r="AF53" s="544"/>
      <c r="AG53" s="544"/>
      <c r="AH53" s="545"/>
      <c r="AI53" s="545"/>
      <c r="AJ53" s="546"/>
    </row>
    <row r="54" spans="1:36" s="190" customFormat="1" ht="13.35" customHeight="1">
      <c r="A54" s="531"/>
      <c r="B54" s="551"/>
      <c r="C54" s="1820" t="s">
        <v>1049</v>
      </c>
      <c r="D54" s="1820"/>
      <c r="E54" s="1820"/>
      <c r="F54" s="1820"/>
      <c r="G54" s="1820"/>
      <c r="H54" s="1820"/>
      <c r="I54" s="1820"/>
      <c r="J54" s="1820"/>
      <c r="K54" s="1820"/>
      <c r="L54" s="1820"/>
      <c r="M54" s="1820"/>
      <c r="N54" s="538"/>
      <c r="O54" s="538"/>
      <c r="P54" s="539"/>
      <c r="Q54" s="1820" t="s">
        <v>1050</v>
      </c>
      <c r="R54" s="1820"/>
      <c r="S54" s="1820"/>
      <c r="T54" s="1820"/>
      <c r="U54" s="1820"/>
      <c r="V54" s="1820"/>
      <c r="W54" s="1820"/>
      <c r="X54" s="1820"/>
      <c r="Y54" s="1820"/>
      <c r="Z54" s="547"/>
      <c r="AA54" s="537"/>
      <c r="AB54" s="538"/>
      <c r="AC54" s="537"/>
      <c r="AD54" s="538" t="s">
        <v>738</v>
      </c>
      <c r="AE54" s="538"/>
      <c r="AF54" s="547"/>
      <c r="AG54" s="547"/>
      <c r="AH54" s="545"/>
      <c r="AI54" s="545"/>
      <c r="AJ54" s="548"/>
    </row>
    <row r="55" spans="1:36" s="190" customFormat="1" ht="13.35" customHeight="1">
      <c r="A55" s="531"/>
      <c r="B55" s="551"/>
      <c r="C55" s="1820"/>
      <c r="D55" s="1820"/>
      <c r="E55" s="1820"/>
      <c r="F55" s="1820"/>
      <c r="G55" s="1820"/>
      <c r="H55" s="1820"/>
      <c r="I55" s="1820"/>
      <c r="J55" s="1820"/>
      <c r="K55" s="1820"/>
      <c r="L55" s="1820"/>
      <c r="M55" s="1820"/>
      <c r="N55" s="538"/>
      <c r="O55" s="538"/>
      <c r="P55" s="539"/>
      <c r="Q55" s="1820"/>
      <c r="R55" s="1820"/>
      <c r="S55" s="1820"/>
      <c r="T55" s="1820"/>
      <c r="U55" s="1820"/>
      <c r="V55" s="1820"/>
      <c r="W55" s="1820"/>
      <c r="X55" s="1820"/>
      <c r="Y55" s="1820"/>
      <c r="Z55" s="533"/>
      <c r="AA55" s="533"/>
      <c r="AB55" s="533"/>
      <c r="AC55" s="532"/>
      <c r="AD55" s="532"/>
      <c r="AE55" s="532"/>
      <c r="AF55" s="532"/>
      <c r="AG55" s="532"/>
      <c r="AH55" s="533"/>
      <c r="AI55" s="533"/>
      <c r="AJ55" s="536"/>
    </row>
    <row r="56" spans="1:36" s="197" customFormat="1" ht="13.35" customHeight="1">
      <c r="A56" s="531"/>
      <c r="B56" s="529" t="s">
        <v>307</v>
      </c>
      <c r="C56" s="532" t="s">
        <v>1051</v>
      </c>
      <c r="D56" s="533"/>
      <c r="E56" s="533"/>
      <c r="F56" s="532"/>
      <c r="G56" s="533"/>
      <c r="H56" s="532"/>
      <c r="I56" s="540"/>
      <c r="J56" s="533"/>
      <c r="K56" s="533"/>
      <c r="L56" s="533"/>
      <c r="M56" s="533"/>
      <c r="N56" s="540"/>
      <c r="O56" s="540"/>
      <c r="P56" s="540"/>
      <c r="Q56" s="529" t="s">
        <v>307</v>
      </c>
      <c r="R56" s="532" t="s">
        <v>1052</v>
      </c>
      <c r="S56" s="533"/>
      <c r="T56" s="532"/>
      <c r="U56" s="533"/>
      <c r="V56" s="532"/>
      <c r="W56" s="532"/>
      <c r="X56" s="532"/>
      <c r="Y56" s="532"/>
      <c r="Z56" s="540"/>
      <c r="AA56" s="532"/>
      <c r="AB56" s="540"/>
      <c r="AC56" s="538"/>
      <c r="AD56" s="538"/>
      <c r="AE56" s="538"/>
      <c r="AF56" s="538"/>
      <c r="AG56" s="538"/>
      <c r="AH56" s="540"/>
      <c r="AI56" s="540"/>
      <c r="AJ56" s="541"/>
    </row>
    <row r="57" spans="1:36" s="197" customFormat="1" ht="13.35" customHeight="1">
      <c r="A57" s="531"/>
      <c r="B57" s="552"/>
      <c r="C57" s="1820" t="s">
        <v>1053</v>
      </c>
      <c r="D57" s="1820"/>
      <c r="E57" s="1820"/>
      <c r="F57" s="1820"/>
      <c r="G57" s="1820"/>
      <c r="H57" s="1820"/>
      <c r="I57" s="1820"/>
      <c r="J57" s="1820"/>
      <c r="K57" s="1820"/>
      <c r="L57" s="1820"/>
      <c r="M57" s="1820"/>
      <c r="N57" s="540"/>
      <c r="O57" s="540"/>
      <c r="P57" s="540"/>
      <c r="Q57" s="538"/>
      <c r="R57" s="1820" t="s">
        <v>1054</v>
      </c>
      <c r="S57" s="1820"/>
      <c r="T57" s="1820"/>
      <c r="U57" s="1820"/>
      <c r="V57" s="1820"/>
      <c r="W57" s="1820"/>
      <c r="X57" s="1820"/>
      <c r="Y57" s="1820"/>
      <c r="Z57" s="1820"/>
      <c r="AA57" s="1820"/>
      <c r="AB57" s="540"/>
      <c r="AC57" s="540"/>
      <c r="AD57" s="540"/>
      <c r="AE57" s="540"/>
      <c r="AF57" s="540"/>
      <c r="AG57" s="540"/>
      <c r="AH57" s="540"/>
      <c r="AI57" s="540"/>
      <c r="AJ57" s="541"/>
    </row>
    <row r="58" spans="1:36" s="190" customFormat="1" ht="13.35" customHeight="1">
      <c r="A58" s="531"/>
      <c r="B58" s="552"/>
      <c r="C58" s="1820"/>
      <c r="D58" s="1820"/>
      <c r="E58" s="1820"/>
      <c r="F58" s="1820"/>
      <c r="G58" s="1820"/>
      <c r="H58" s="1820"/>
      <c r="I58" s="1820"/>
      <c r="J58" s="1820"/>
      <c r="K58" s="1820"/>
      <c r="L58" s="1820"/>
      <c r="M58" s="1820"/>
      <c r="N58" s="533"/>
      <c r="O58" s="533"/>
      <c r="P58" s="533"/>
      <c r="Q58" s="538"/>
      <c r="R58" s="1820"/>
      <c r="S58" s="1820"/>
      <c r="T58" s="1820"/>
      <c r="U58" s="1820"/>
      <c r="V58" s="1820"/>
      <c r="W58" s="1820"/>
      <c r="X58" s="1820"/>
      <c r="Y58" s="1820"/>
      <c r="Z58" s="1820"/>
      <c r="AA58" s="1820"/>
      <c r="AB58" s="544"/>
      <c r="AC58" s="542"/>
      <c r="AD58" s="544"/>
      <c r="AE58" s="544"/>
      <c r="AF58" s="544"/>
      <c r="AG58" s="544"/>
      <c r="AH58" s="544"/>
      <c r="AI58" s="542"/>
      <c r="AJ58" s="536"/>
    </row>
    <row r="59" spans="1:36" s="197" customFormat="1" ht="13.35" customHeight="1">
      <c r="A59" s="531"/>
      <c r="B59" s="529" t="s">
        <v>307</v>
      </c>
      <c r="C59" s="532" t="s">
        <v>739</v>
      </c>
      <c r="D59" s="532"/>
      <c r="E59" s="532"/>
      <c r="F59" s="532"/>
      <c r="G59" s="532"/>
      <c r="H59" s="532"/>
      <c r="I59" s="532"/>
      <c r="J59" s="532"/>
      <c r="K59" s="532"/>
      <c r="L59" s="5"/>
      <c r="M59" s="529" t="s">
        <v>307</v>
      </c>
      <c r="N59" s="532" t="s">
        <v>740</v>
      </c>
      <c r="O59" s="532"/>
      <c r="P59" s="533"/>
      <c r="Q59" s="532"/>
      <c r="R59" s="532"/>
      <c r="S59" s="532"/>
      <c r="T59" s="532"/>
      <c r="U59" s="532"/>
      <c r="V59" s="532"/>
      <c r="W59" s="532"/>
      <c r="X59" s="532"/>
      <c r="Y59" s="5"/>
      <c r="Z59" s="529" t="s">
        <v>307</v>
      </c>
      <c r="AA59" s="532" t="s">
        <v>741</v>
      </c>
      <c r="AB59" s="5"/>
      <c r="AC59" s="533"/>
      <c r="AD59" s="532"/>
      <c r="AE59" s="532"/>
      <c r="AF59" s="532"/>
      <c r="AG59" s="532"/>
      <c r="AH59" s="532"/>
      <c r="AI59" s="533"/>
      <c r="AJ59" s="541"/>
    </row>
    <row r="60" spans="1:36" s="190" customFormat="1" ht="13.35" customHeight="1">
      <c r="A60" s="531"/>
      <c r="B60" s="551"/>
      <c r="C60" s="538" t="s">
        <v>742</v>
      </c>
      <c r="D60" s="537"/>
      <c r="E60" s="537"/>
      <c r="F60" s="537"/>
      <c r="G60" s="537"/>
      <c r="H60" s="537"/>
      <c r="I60" s="537"/>
      <c r="J60" s="537"/>
      <c r="K60" s="537"/>
      <c r="L60" s="537"/>
      <c r="M60" s="537"/>
      <c r="N60" s="538" t="s">
        <v>743</v>
      </c>
      <c r="O60" s="537"/>
      <c r="P60" s="537"/>
      <c r="Q60" s="537"/>
      <c r="R60" s="537"/>
      <c r="S60" s="537"/>
      <c r="T60" s="537"/>
      <c r="U60" s="537"/>
      <c r="V60" s="537"/>
      <c r="W60" s="537"/>
      <c r="X60" s="537"/>
      <c r="Y60" s="537"/>
      <c r="Z60" s="537"/>
      <c r="AA60" s="538" t="s">
        <v>744</v>
      </c>
      <c r="AB60" s="537"/>
      <c r="AC60" s="537"/>
      <c r="AD60" s="537"/>
      <c r="AE60" s="537"/>
      <c r="AF60" s="537"/>
      <c r="AG60" s="537"/>
      <c r="AH60" s="537"/>
      <c r="AI60" s="540"/>
      <c r="AJ60" s="541"/>
    </row>
    <row r="61" spans="1:36" s="197" customFormat="1" ht="13.35" customHeight="1">
      <c r="A61" s="531"/>
      <c r="B61" s="529" t="s">
        <v>307</v>
      </c>
      <c r="C61" s="532" t="s">
        <v>745</v>
      </c>
      <c r="D61" s="532"/>
      <c r="E61" s="532"/>
      <c r="F61" s="532"/>
      <c r="G61" s="532"/>
      <c r="H61" s="532"/>
      <c r="I61" s="532"/>
      <c r="J61" s="532"/>
      <c r="K61" s="532"/>
      <c r="L61" s="532"/>
      <c r="M61" s="529" t="s">
        <v>307</v>
      </c>
      <c r="N61" s="532" t="s">
        <v>746</v>
      </c>
      <c r="O61" s="5"/>
      <c r="P61" s="5"/>
      <c r="Q61" s="532"/>
      <c r="R61" s="532"/>
      <c r="S61" s="532"/>
      <c r="T61" s="532"/>
      <c r="U61" s="533"/>
      <c r="V61" s="533"/>
      <c r="W61" s="533"/>
      <c r="X61" s="532"/>
      <c r="Y61" s="532"/>
      <c r="Z61" s="533"/>
      <c r="AA61" s="533"/>
      <c r="AB61" s="533"/>
      <c r="AC61" s="533"/>
      <c r="AD61" s="533"/>
      <c r="AE61" s="532"/>
      <c r="AF61" s="532"/>
      <c r="AG61" s="532"/>
      <c r="AH61" s="532"/>
      <c r="AI61" s="533"/>
      <c r="AJ61" s="536"/>
    </row>
    <row r="62" spans="1:36" s="190" customFormat="1" ht="13.35" customHeight="1">
      <c r="A62" s="531"/>
      <c r="B62" s="551"/>
      <c r="C62" s="538" t="s">
        <v>747</v>
      </c>
      <c r="D62" s="538"/>
      <c r="E62" s="538"/>
      <c r="F62" s="538"/>
      <c r="G62" s="538"/>
      <c r="H62" s="538"/>
      <c r="I62" s="538"/>
      <c r="J62" s="538"/>
      <c r="K62" s="538"/>
      <c r="L62" s="538"/>
      <c r="M62" s="538"/>
      <c r="N62" s="538" t="s">
        <v>748</v>
      </c>
      <c r="O62" s="538"/>
      <c r="P62" s="538"/>
      <c r="Q62" s="538"/>
      <c r="R62" s="538"/>
      <c r="S62" s="538"/>
      <c r="T62" s="538"/>
      <c r="U62" s="540"/>
      <c r="V62" s="540"/>
      <c r="W62" s="540"/>
      <c r="X62" s="537"/>
      <c r="Y62" s="537"/>
      <c r="Z62" s="540"/>
      <c r="AA62" s="540"/>
      <c r="AB62" s="540"/>
      <c r="AC62" s="540"/>
      <c r="AD62" s="540"/>
      <c r="AE62" s="537"/>
      <c r="AF62" s="537"/>
      <c r="AG62" s="537"/>
      <c r="AH62" s="537"/>
      <c r="AI62" s="540"/>
      <c r="AJ62" s="541"/>
    </row>
    <row r="63" spans="1:36" s="197" customFormat="1" ht="13.35" customHeight="1">
      <c r="A63" s="531"/>
      <c r="B63" s="529" t="s">
        <v>307</v>
      </c>
      <c r="C63" s="532" t="s">
        <v>1055</v>
      </c>
      <c r="D63" s="532"/>
      <c r="E63" s="532"/>
      <c r="F63" s="5"/>
      <c r="G63" s="5"/>
      <c r="H63" s="534"/>
      <c r="I63" s="533"/>
      <c r="J63" s="532"/>
      <c r="K63" s="533"/>
      <c r="L63" s="532"/>
      <c r="M63" s="533"/>
      <c r="N63" s="533"/>
      <c r="O63" s="533"/>
      <c r="P63" s="533"/>
      <c r="Q63" s="529" t="s">
        <v>307</v>
      </c>
      <c r="R63" s="532" t="s">
        <v>1056</v>
      </c>
      <c r="S63" s="532"/>
      <c r="T63" s="533"/>
      <c r="U63" s="533"/>
      <c r="V63" s="533"/>
      <c r="W63" s="533"/>
      <c r="X63" s="533"/>
      <c r="Y63" s="533"/>
      <c r="Z63" s="533"/>
      <c r="AA63" s="533"/>
      <c r="AB63" s="533"/>
      <c r="AC63" s="533"/>
      <c r="AD63" s="533"/>
      <c r="AE63" s="533"/>
      <c r="AF63" s="533"/>
      <c r="AG63" s="533"/>
      <c r="AH63" s="533"/>
      <c r="AI63" s="533"/>
      <c r="AJ63" s="536"/>
    </row>
    <row r="64" spans="1:36" s="190" customFormat="1" ht="13.35" customHeight="1">
      <c r="A64" s="531"/>
      <c r="B64" s="551"/>
      <c r="C64" s="538" t="s">
        <v>1057</v>
      </c>
      <c r="D64" s="537"/>
      <c r="E64" s="538"/>
      <c r="F64" s="534"/>
      <c r="G64" s="538"/>
      <c r="H64" s="534"/>
      <c r="I64" s="538"/>
      <c r="J64" s="537"/>
      <c r="K64" s="540"/>
      <c r="L64" s="537"/>
      <c r="M64" s="540"/>
      <c r="N64" s="540"/>
      <c r="O64" s="540"/>
      <c r="P64" s="540"/>
      <c r="Q64" s="537"/>
      <c r="R64" s="538" t="s">
        <v>1058</v>
      </c>
      <c r="S64" s="537"/>
      <c r="T64" s="540"/>
      <c r="U64" s="540"/>
      <c r="V64" s="540"/>
      <c r="W64" s="540"/>
      <c r="X64" s="540"/>
      <c r="Y64" s="540"/>
      <c r="Z64" s="540"/>
      <c r="AA64" s="540"/>
      <c r="AB64" s="540"/>
      <c r="AC64" s="540"/>
      <c r="AD64" s="540"/>
      <c r="AE64" s="540"/>
      <c r="AF64" s="540"/>
      <c r="AG64" s="540"/>
      <c r="AH64" s="540"/>
      <c r="AI64" s="540"/>
      <c r="AJ64" s="541"/>
    </row>
    <row r="65" spans="1:36" s="197" customFormat="1" ht="13.35" customHeight="1">
      <c r="A65" s="531"/>
      <c r="B65" s="529" t="s">
        <v>307</v>
      </c>
      <c r="C65" s="532" t="s">
        <v>1059</v>
      </c>
      <c r="D65" s="533"/>
      <c r="E65" s="533"/>
      <c r="F65" s="532"/>
      <c r="G65" s="532"/>
      <c r="H65" s="532"/>
      <c r="I65" s="532"/>
      <c r="J65" s="532"/>
      <c r="K65" s="532"/>
      <c r="L65" s="544"/>
      <c r="M65" s="544"/>
      <c r="N65" s="532"/>
      <c r="O65" s="532"/>
      <c r="P65" s="533"/>
      <c r="Q65" s="529" t="s">
        <v>307</v>
      </c>
      <c r="R65" s="532" t="s">
        <v>749</v>
      </c>
      <c r="S65" s="5"/>
      <c r="T65" s="5"/>
      <c r="U65" s="533"/>
      <c r="V65" s="533"/>
      <c r="W65" s="533"/>
      <c r="X65" s="533"/>
      <c r="Y65" s="532"/>
      <c r="Z65" s="532"/>
      <c r="AA65" s="532"/>
      <c r="AB65" s="532"/>
      <c r="AC65" s="532"/>
      <c r="AD65" s="532"/>
      <c r="AE65" s="532"/>
      <c r="AF65" s="532"/>
      <c r="AG65" s="532"/>
      <c r="AH65" s="532"/>
      <c r="AI65" s="533"/>
      <c r="AJ65" s="536"/>
    </row>
    <row r="66" spans="1:36" s="190" customFormat="1" ht="13.35" customHeight="1">
      <c r="A66" s="531"/>
      <c r="B66" s="553"/>
      <c r="C66" s="538" t="s">
        <v>1060</v>
      </c>
      <c r="D66" s="540"/>
      <c r="E66" s="540"/>
      <c r="F66" s="537"/>
      <c r="G66" s="537"/>
      <c r="H66" s="537"/>
      <c r="I66" s="537"/>
      <c r="J66" s="537"/>
      <c r="K66" s="537"/>
      <c r="L66" s="547"/>
      <c r="M66" s="547"/>
      <c r="N66" s="537"/>
      <c r="O66" s="537"/>
      <c r="P66" s="537"/>
      <c r="Q66" s="540"/>
      <c r="R66" s="538" t="s">
        <v>1061</v>
      </c>
      <c r="S66" s="538"/>
      <c r="T66" s="540"/>
      <c r="U66" s="540"/>
      <c r="V66" s="540"/>
      <c r="W66" s="540"/>
      <c r="X66" s="540"/>
      <c r="Y66" s="537"/>
      <c r="Z66" s="537"/>
      <c r="AA66" s="537"/>
      <c r="AB66" s="537"/>
      <c r="AC66" s="537"/>
      <c r="AD66" s="537"/>
      <c r="AE66" s="537"/>
      <c r="AF66" s="537"/>
      <c r="AG66" s="537"/>
      <c r="AH66" s="537"/>
      <c r="AI66" s="540"/>
      <c r="AJ66" s="541"/>
    </row>
    <row r="67" spans="1:36" s="197" customFormat="1" ht="13.35" customHeight="1">
      <c r="A67" s="531"/>
      <c r="B67" s="529" t="s">
        <v>66</v>
      </c>
      <c r="C67" s="532" t="s">
        <v>750</v>
      </c>
      <c r="D67" s="5"/>
      <c r="E67" s="5"/>
      <c r="F67" s="532"/>
      <c r="G67" s="538"/>
      <c r="H67" s="532"/>
      <c r="I67" s="532"/>
      <c r="J67" s="532"/>
      <c r="K67" s="532"/>
      <c r="L67" s="538"/>
      <c r="M67" s="533"/>
      <c r="N67" s="537"/>
      <c r="O67" s="532"/>
      <c r="P67" s="532"/>
      <c r="Q67" s="532"/>
      <c r="R67" s="532"/>
      <c r="S67" s="532"/>
      <c r="T67" s="540"/>
      <c r="U67" s="532"/>
      <c r="V67" s="533"/>
      <c r="W67" s="533"/>
      <c r="X67" s="533"/>
      <c r="Y67" s="5"/>
      <c r="Z67" s="532"/>
      <c r="AA67" s="537"/>
      <c r="AB67" s="532"/>
      <c r="AC67" s="532"/>
      <c r="AD67" s="532"/>
      <c r="AE67" s="532"/>
      <c r="AF67" s="532"/>
      <c r="AG67" s="532"/>
      <c r="AH67" s="533"/>
      <c r="AI67" s="533"/>
      <c r="AJ67" s="536"/>
    </row>
    <row r="68" spans="1:36" s="190" customFormat="1" ht="13.35" customHeight="1">
      <c r="A68" s="531"/>
      <c r="B68" s="551"/>
      <c r="C68" s="538" t="s">
        <v>1062</v>
      </c>
      <c r="D68" s="538"/>
      <c r="E68" s="538"/>
      <c r="F68" s="538"/>
      <c r="G68" s="538"/>
      <c r="H68" s="538"/>
      <c r="I68" s="538"/>
      <c r="J68" s="538"/>
      <c r="K68" s="538"/>
      <c r="L68" s="538"/>
      <c r="M68" s="540"/>
      <c r="N68" s="538"/>
      <c r="O68" s="538"/>
      <c r="P68" s="534"/>
      <c r="Q68" s="538"/>
      <c r="R68" s="538"/>
      <c r="S68" s="538"/>
      <c r="T68" s="538"/>
      <c r="U68" s="538"/>
      <c r="V68" s="540"/>
      <c r="W68" s="540"/>
      <c r="X68" s="540"/>
      <c r="Y68" s="538"/>
      <c r="Z68" s="540"/>
      <c r="AA68" s="540"/>
      <c r="AB68" s="5"/>
      <c r="AC68" s="5"/>
      <c r="AD68" s="5"/>
      <c r="AE68" s="5"/>
      <c r="AF68" s="5"/>
      <c r="AG68" s="5"/>
      <c r="AH68" s="5"/>
      <c r="AI68" s="540"/>
      <c r="AJ68" s="541"/>
    </row>
    <row r="69" spans="1:36" s="197" customFormat="1" ht="13.35" customHeight="1">
      <c r="A69" s="531"/>
      <c r="B69" s="529" t="s">
        <v>307</v>
      </c>
      <c r="C69" s="532" t="s">
        <v>751</v>
      </c>
      <c r="D69" s="532"/>
      <c r="E69" s="532"/>
      <c r="F69" s="532"/>
      <c r="G69" s="532"/>
      <c r="H69" s="5"/>
      <c r="I69" s="5"/>
      <c r="J69" s="529" t="s">
        <v>307</v>
      </c>
      <c r="K69" s="532" t="s">
        <v>463</v>
      </c>
      <c r="L69" s="538"/>
      <c r="M69" s="538"/>
      <c r="N69" s="532"/>
      <c r="O69" s="532"/>
      <c r="P69" s="532"/>
      <c r="Q69" s="529" t="s">
        <v>307</v>
      </c>
      <c r="R69" s="532" t="s">
        <v>464</v>
      </c>
      <c r="S69" s="532"/>
      <c r="T69" s="538"/>
      <c r="U69" s="532"/>
      <c r="V69" s="538"/>
      <c r="W69" s="532"/>
      <c r="X69" s="529" t="s">
        <v>307</v>
      </c>
      <c r="Y69" s="532" t="s">
        <v>465</v>
      </c>
      <c r="Z69" s="532"/>
      <c r="AA69" s="532"/>
      <c r="AB69" s="1821"/>
      <c r="AC69" s="1821"/>
      <c r="AD69" s="1821"/>
      <c r="AE69" s="1821"/>
      <c r="AF69" s="1821"/>
      <c r="AG69" s="1821"/>
      <c r="AH69" s="532" t="s">
        <v>398</v>
      </c>
      <c r="AI69" s="5"/>
      <c r="AJ69" s="536"/>
    </row>
    <row r="70" spans="1:36" s="197" customFormat="1" ht="13.35" customHeight="1">
      <c r="A70" s="549"/>
      <c r="B70" s="532"/>
      <c r="C70" s="538" t="s">
        <v>466</v>
      </c>
      <c r="D70" s="532"/>
      <c r="E70" s="532"/>
      <c r="F70" s="532"/>
      <c r="G70" s="532"/>
      <c r="H70" s="532"/>
      <c r="I70" s="532"/>
      <c r="J70" s="532"/>
      <c r="K70" s="550" t="s">
        <v>467</v>
      </c>
      <c r="L70" s="532"/>
      <c r="M70" s="5"/>
      <c r="N70" s="532"/>
      <c r="O70" s="532"/>
      <c r="P70" s="532"/>
      <c r="Q70" s="532"/>
      <c r="R70" s="550" t="s">
        <v>468</v>
      </c>
      <c r="S70" s="532"/>
      <c r="T70" s="532"/>
      <c r="U70" s="532"/>
      <c r="V70" s="532"/>
      <c r="W70" s="532"/>
      <c r="X70" s="532"/>
      <c r="Y70" s="538" t="s">
        <v>372</v>
      </c>
      <c r="Z70" s="532"/>
      <c r="AA70" s="535"/>
      <c r="AB70" s="1821"/>
      <c r="AC70" s="1821"/>
      <c r="AD70" s="1821"/>
      <c r="AE70" s="1821"/>
      <c r="AF70" s="1821"/>
      <c r="AG70" s="1821"/>
      <c r="AH70" s="532"/>
      <c r="AI70" s="540"/>
      <c r="AJ70" s="541"/>
    </row>
    <row r="71" spans="1:36" ht="13.35" customHeight="1">
      <c r="A71" s="549"/>
      <c r="B71" s="540"/>
      <c r="C71" s="540"/>
      <c r="D71" s="540"/>
      <c r="E71" s="540"/>
      <c r="F71" s="540"/>
      <c r="G71" s="540"/>
      <c r="H71" s="540"/>
      <c r="I71" s="540"/>
      <c r="J71" s="540"/>
      <c r="K71" s="540"/>
      <c r="L71" s="540"/>
      <c r="M71" s="540"/>
      <c r="N71" s="540"/>
      <c r="O71" s="540"/>
      <c r="P71" s="540"/>
      <c r="Q71" s="540"/>
      <c r="R71" s="540"/>
      <c r="S71" s="540"/>
      <c r="T71" s="540"/>
      <c r="U71" s="540"/>
      <c r="V71" s="540"/>
      <c r="W71" s="540"/>
      <c r="X71" s="540"/>
      <c r="Y71" s="540"/>
      <c r="Z71" s="540"/>
      <c r="AA71" s="540"/>
      <c r="AB71" s="540"/>
      <c r="AC71" s="540"/>
      <c r="AD71" s="540"/>
      <c r="AE71" s="540"/>
      <c r="AF71" s="540"/>
      <c r="AG71" s="540"/>
      <c r="AH71" s="540"/>
      <c r="AI71" s="540"/>
      <c r="AJ71" s="541"/>
    </row>
    <row r="72" spans="1:36" ht="13.35" customHeight="1">
      <c r="A72" s="201"/>
      <c r="B72" s="202"/>
      <c r="C72" s="202"/>
      <c r="D72" s="147"/>
      <c r="E72" s="147"/>
      <c r="F72" s="147"/>
      <c r="G72" s="147"/>
      <c r="H72" s="147"/>
      <c r="I72" s="147"/>
      <c r="J72" s="147"/>
      <c r="K72" s="110"/>
      <c r="L72" s="147"/>
      <c r="M72" s="203"/>
      <c r="N72" s="147"/>
      <c r="O72" s="147"/>
      <c r="P72" s="147"/>
      <c r="Q72" s="147"/>
      <c r="R72" s="110"/>
      <c r="S72" s="147"/>
      <c r="T72" s="147"/>
      <c r="U72" s="147"/>
      <c r="V72" s="147"/>
      <c r="W72" s="147"/>
      <c r="X72" s="147"/>
      <c r="Y72" s="202"/>
      <c r="Z72" s="202"/>
      <c r="AA72" s="204"/>
      <c r="AB72" s="147"/>
      <c r="AC72" s="146"/>
      <c r="AD72" s="146"/>
      <c r="AE72" s="147"/>
      <c r="AF72" s="147"/>
      <c r="AG72" s="147"/>
      <c r="AH72" s="147"/>
      <c r="AI72" s="205"/>
      <c r="AJ72" s="206"/>
    </row>
    <row r="73" spans="1:36" ht="13.35" customHeight="1">
      <c r="A73" s="183"/>
      <c r="B73" s="105"/>
      <c r="C73" s="105"/>
      <c r="D73" s="105"/>
      <c r="E73" s="105"/>
      <c r="F73" s="105"/>
      <c r="G73" s="105"/>
      <c r="H73" s="105"/>
      <c r="I73" s="105"/>
      <c r="J73" s="105"/>
      <c r="K73" s="92"/>
      <c r="L73" s="105"/>
      <c r="M73" s="91"/>
      <c r="N73" s="105"/>
      <c r="O73" s="105"/>
      <c r="P73" s="105"/>
      <c r="Q73" s="105"/>
      <c r="R73" s="92"/>
      <c r="S73" s="105"/>
      <c r="T73" s="105"/>
      <c r="U73" s="105"/>
      <c r="V73" s="105"/>
      <c r="W73" s="105"/>
      <c r="X73" s="105"/>
      <c r="Y73" s="104"/>
      <c r="Z73" s="104"/>
      <c r="AA73" s="200"/>
      <c r="AB73" s="105"/>
      <c r="AC73" s="102"/>
      <c r="AD73" s="102"/>
      <c r="AE73" s="105"/>
      <c r="AF73" s="105"/>
      <c r="AG73" s="105"/>
      <c r="AH73" s="105"/>
    </row>
  </sheetData>
  <sheetProtection algorithmName="SHA-512" hashValue="4vbADkvrNTCXPt+GPbHoV64ZR2lrvW0m0H20sZtID+nvsLnbJPQzWQJOr1ZqdCmJtx0SMIz74wHXWJp9dSvTmQ==" saltValue="5ZmueWh2m0UcWNddDkBBbQ==" spinCount="100000" sheet="1" formatCells="0" selectLockedCells="1"/>
  <mergeCells count="39">
    <mergeCell ref="C57:M58"/>
    <mergeCell ref="R57:AA58"/>
    <mergeCell ref="AB69:AG70"/>
    <mergeCell ref="I41:L42"/>
    <mergeCell ref="M41:N41"/>
    <mergeCell ref="O41:P42"/>
    <mergeCell ref="Q41:R41"/>
    <mergeCell ref="S41:T42"/>
    <mergeCell ref="M42:N42"/>
    <mergeCell ref="Q42:R42"/>
    <mergeCell ref="N44:W45"/>
    <mergeCell ref="C51:M52"/>
    <mergeCell ref="Q51:Y52"/>
    <mergeCell ref="C54:M55"/>
    <mergeCell ref="Q54:Y55"/>
    <mergeCell ref="C21:N21"/>
    <mergeCell ref="AE30:AH31"/>
    <mergeCell ref="AB33:AD33"/>
    <mergeCell ref="AB34:AD34"/>
    <mergeCell ref="O20:O21"/>
    <mergeCell ref="P20:P21"/>
    <mergeCell ref="Q20:Q21"/>
    <mergeCell ref="R20:R21"/>
    <mergeCell ref="S20:S21"/>
    <mergeCell ref="T20:T21"/>
    <mergeCell ref="AA39:AF40"/>
    <mergeCell ref="U20:U21"/>
    <mergeCell ref="V20:V21"/>
    <mergeCell ref="W20:W21"/>
    <mergeCell ref="X20:X21"/>
    <mergeCell ref="Y20:Y21"/>
    <mergeCell ref="Z20:Z21"/>
    <mergeCell ref="AA20:AA21"/>
    <mergeCell ref="C18:F18"/>
    <mergeCell ref="L4:AH5"/>
    <mergeCell ref="G8:AH9"/>
    <mergeCell ref="G11:AH12"/>
    <mergeCell ref="G14:Q15"/>
    <mergeCell ref="G17:AH18"/>
  </mergeCells>
  <phoneticPr fontId="34"/>
  <dataValidations count="1">
    <dataValidation type="list" allowBlank="1" showInputMessage="1" showErrorMessage="1" sqref="C39 C37 C26 C28 O24 I24 C24 AE37 W39 W37 O37 M61 X69 B67 B63 AA50 M48 B56 M59 Q56 Z59 Q65 B65 B69 Q63 J69 B50 O50:P50 O53:P53 Q69 B53 B59 B61 B48 Z53:AA53 AC50 AC53" xr:uid="{4270C158-4C9A-4851-BAB5-B97FD937FA0A}">
      <formula1>"□,■"</formula1>
    </dataValidation>
  </dataValidations>
  <printOptions horizontalCentered="1"/>
  <pageMargins left="0.23622047244094491" right="0.23622047244094491" top="0.15748031496062992" bottom="0.15748031496062992" header="0.31496062992125984" footer="0.31496062992125984"/>
  <pageSetup paperSize="9" scale="94"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3834B-780C-4C8B-9C08-1AB86153034D}">
  <sheetPr>
    <pageSetUpPr fitToPage="1"/>
  </sheetPr>
  <dimension ref="A1:AJ106"/>
  <sheetViews>
    <sheetView showGridLines="0" topLeftCell="A26" zoomScaleNormal="100" zoomScaleSheetLayoutView="100" workbookViewId="0">
      <selection activeCell="B66" sqref="B66:S67"/>
    </sheetView>
  </sheetViews>
  <sheetFormatPr defaultColWidth="2.625" defaultRowHeight="12" customHeight="1"/>
  <cols>
    <col min="1" max="35" width="3.125" style="398" customWidth="1"/>
    <col min="36" max="16384" width="2.625" style="398"/>
  </cols>
  <sheetData>
    <row r="1" spans="1:35" s="366" customFormat="1" ht="14.1" customHeight="1">
      <c r="A1" s="365" t="s">
        <v>752</v>
      </c>
      <c r="Z1" s="220" t="s">
        <v>427</v>
      </c>
      <c r="AA1" s="222"/>
      <c r="AB1" s="222"/>
      <c r="AC1" s="222"/>
      <c r="AD1" s="222"/>
      <c r="AE1" s="222"/>
    </row>
    <row r="2" spans="1:35" s="366" customFormat="1" ht="14.1" customHeight="1">
      <c r="A2" s="227" t="s">
        <v>753</v>
      </c>
      <c r="B2" s="367"/>
      <c r="C2" s="367"/>
      <c r="D2" s="367"/>
      <c r="E2" s="367"/>
      <c r="F2" s="367"/>
      <c r="G2" s="367"/>
      <c r="H2" s="367"/>
      <c r="I2" s="367"/>
      <c r="J2" s="368"/>
      <c r="K2" s="367"/>
      <c r="L2" s="367"/>
      <c r="M2" s="367"/>
      <c r="N2" s="367"/>
      <c r="O2" s="367"/>
      <c r="P2" s="367"/>
      <c r="Q2" s="367"/>
      <c r="R2" s="367"/>
      <c r="S2" s="367"/>
      <c r="T2" s="367"/>
      <c r="U2" s="367"/>
      <c r="V2" s="367"/>
      <c r="W2" s="367"/>
      <c r="X2" s="367"/>
      <c r="Y2" s="367"/>
      <c r="Z2" s="227" t="s">
        <v>429</v>
      </c>
      <c r="AA2" s="220"/>
      <c r="AB2" s="220"/>
      <c r="AC2" s="220"/>
      <c r="AD2" s="220"/>
      <c r="AE2" s="220"/>
      <c r="AF2" s="367"/>
      <c r="AG2" s="367"/>
      <c r="AH2" s="367"/>
    </row>
    <row r="3" spans="1:35" s="366" customFormat="1" ht="3" customHeight="1">
      <c r="A3" s="369"/>
      <c r="B3" s="370"/>
      <c r="C3" s="370"/>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I3" s="371"/>
    </row>
    <row r="4" spans="1:35" s="366" customFormat="1" ht="14.1" customHeight="1">
      <c r="A4" s="372" t="s">
        <v>754</v>
      </c>
      <c r="B4" s="244"/>
      <c r="C4" s="244"/>
      <c r="D4" s="244"/>
      <c r="E4" s="244"/>
      <c r="F4" s="227" t="s">
        <v>755</v>
      </c>
      <c r="G4" s="244"/>
      <c r="H4" s="227"/>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373"/>
    </row>
    <row r="5" spans="1:35" s="366" customFormat="1" ht="14.1" customHeight="1">
      <c r="A5" s="374"/>
      <c r="B5" s="220" t="s">
        <v>1063</v>
      </c>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373"/>
    </row>
    <row r="6" spans="1:35" s="366" customFormat="1" ht="14.1" customHeight="1">
      <c r="A6" s="374"/>
      <c r="B6" s="1829" t="s">
        <v>1064</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373"/>
    </row>
    <row r="7" spans="1:35" s="366" customFormat="1" ht="3" customHeight="1">
      <c r="A7" s="375"/>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373"/>
    </row>
    <row r="8" spans="1:35" s="366" customFormat="1" ht="14.1" customHeight="1">
      <c r="A8" s="374"/>
      <c r="B8" s="122" t="s">
        <v>65</v>
      </c>
      <c r="C8" s="176" t="s">
        <v>756</v>
      </c>
      <c r="D8" s="244"/>
      <c r="E8" s="244"/>
      <c r="F8" s="244"/>
      <c r="G8" s="122" t="s">
        <v>65</v>
      </c>
      <c r="H8" s="176" t="s">
        <v>757</v>
      </c>
      <c r="I8" s="244"/>
      <c r="J8" s="244"/>
      <c r="K8" s="244"/>
      <c r="L8" s="244"/>
      <c r="M8" s="122" t="s">
        <v>65</v>
      </c>
      <c r="N8" s="176" t="s">
        <v>758</v>
      </c>
      <c r="O8" s="244"/>
      <c r="P8" s="244"/>
      <c r="Q8" s="244"/>
      <c r="R8" s="244"/>
      <c r="S8" s="122" t="s">
        <v>65</v>
      </c>
      <c r="T8" s="176" t="s">
        <v>759</v>
      </c>
      <c r="U8" s="244"/>
      <c r="V8" s="244"/>
      <c r="W8" s="244"/>
      <c r="X8" s="244"/>
      <c r="Y8" s="122" t="s">
        <v>65</v>
      </c>
      <c r="Z8" s="176" t="s">
        <v>760</v>
      </c>
      <c r="AA8" s="244"/>
      <c r="AB8" s="244"/>
      <c r="AC8" s="244"/>
      <c r="AD8" s="244"/>
      <c r="AE8" s="122" t="s">
        <v>65</v>
      </c>
      <c r="AF8" s="176" t="s">
        <v>761</v>
      </c>
      <c r="AG8" s="244"/>
      <c r="AH8" s="244"/>
      <c r="AI8" s="373"/>
    </row>
    <row r="9" spans="1:35" s="366" customFormat="1" ht="14.1" customHeight="1">
      <c r="A9" s="374"/>
      <c r="B9" s="555"/>
      <c r="C9" s="227" t="s">
        <v>762</v>
      </c>
      <c r="D9" s="227"/>
      <c r="E9" s="227"/>
      <c r="F9" s="227"/>
      <c r="G9" s="227"/>
      <c r="H9" s="227" t="s">
        <v>763</v>
      </c>
      <c r="I9" s="244"/>
      <c r="J9" s="227"/>
      <c r="K9" s="227"/>
      <c r="L9" s="227"/>
      <c r="M9" s="227"/>
      <c r="N9" s="227" t="s">
        <v>764</v>
      </c>
      <c r="O9" s="244"/>
      <c r="P9" s="227"/>
      <c r="Q9" s="227"/>
      <c r="R9" s="244"/>
      <c r="S9" s="556"/>
      <c r="T9" s="227" t="s">
        <v>765</v>
      </c>
      <c r="U9" s="276"/>
      <c r="V9" s="276"/>
      <c r="W9" s="276"/>
      <c r="X9" s="244"/>
      <c r="Y9" s="556"/>
      <c r="Z9" s="227" t="s">
        <v>766</v>
      </c>
      <c r="AA9" s="276"/>
      <c r="AB9" s="276"/>
      <c r="AC9" s="276"/>
      <c r="AD9" s="244"/>
      <c r="AE9" s="557"/>
      <c r="AF9" s="227" t="s">
        <v>767</v>
      </c>
      <c r="AG9" s="244"/>
      <c r="AH9" s="244"/>
      <c r="AI9" s="373"/>
    </row>
    <row r="10" spans="1:35" s="366" customFormat="1" ht="3" customHeight="1">
      <c r="A10" s="374"/>
      <c r="B10" s="555"/>
      <c r="C10" s="227"/>
      <c r="D10" s="227"/>
      <c r="E10" s="227"/>
      <c r="F10" s="227"/>
      <c r="G10" s="227"/>
      <c r="H10" s="227"/>
      <c r="I10" s="244"/>
      <c r="J10" s="227"/>
      <c r="K10" s="227"/>
      <c r="L10" s="227"/>
      <c r="M10" s="227"/>
      <c r="N10" s="227"/>
      <c r="O10" s="244"/>
      <c r="P10" s="227"/>
      <c r="Q10" s="227"/>
      <c r="R10" s="244"/>
      <c r="S10" s="556"/>
      <c r="T10" s="227"/>
      <c r="U10" s="276"/>
      <c r="V10" s="276"/>
      <c r="W10" s="276"/>
      <c r="X10" s="244"/>
      <c r="Y10" s="556"/>
      <c r="Z10" s="227"/>
      <c r="AA10" s="276"/>
      <c r="AB10" s="276"/>
      <c r="AC10" s="276"/>
      <c r="AD10" s="244"/>
      <c r="AE10" s="557"/>
      <c r="AF10" s="227"/>
      <c r="AG10" s="244"/>
      <c r="AH10" s="244"/>
      <c r="AI10" s="373"/>
    </row>
    <row r="11" spans="1:35" s="366" customFormat="1" ht="14.1" customHeight="1">
      <c r="A11" s="374"/>
      <c r="B11" s="122" t="s">
        <v>65</v>
      </c>
      <c r="C11" s="176" t="s">
        <v>768</v>
      </c>
      <c r="D11" s="244"/>
      <c r="E11" s="244"/>
      <c r="F11" s="244"/>
      <c r="G11" s="122" t="s">
        <v>65</v>
      </c>
      <c r="H11" s="256" t="s">
        <v>769</v>
      </c>
      <c r="I11" s="244"/>
      <c r="J11" s="244"/>
      <c r="K11" s="244"/>
      <c r="L11" s="244"/>
      <c r="M11" s="122" t="s">
        <v>65</v>
      </c>
      <c r="N11" s="176" t="s">
        <v>770</v>
      </c>
      <c r="O11" s="244"/>
      <c r="P11" s="244"/>
      <c r="Q11" s="244"/>
      <c r="R11" s="244"/>
      <c r="S11" s="122" t="s">
        <v>65</v>
      </c>
      <c r="T11" s="176" t="s">
        <v>771</v>
      </c>
      <c r="U11" s="244"/>
      <c r="V11" s="244"/>
      <c r="W11" s="244"/>
      <c r="X11" s="244"/>
      <c r="Y11" s="122" t="s">
        <v>65</v>
      </c>
      <c r="Z11" s="176" t="s">
        <v>772</v>
      </c>
      <c r="AA11" s="244"/>
      <c r="AB11" s="244"/>
      <c r="AC11" s="244"/>
      <c r="AD11" s="244"/>
      <c r="AE11" s="122" t="s">
        <v>65</v>
      </c>
      <c r="AF11" s="176" t="s">
        <v>773</v>
      </c>
      <c r="AG11" s="244"/>
      <c r="AH11" s="244"/>
      <c r="AI11" s="373"/>
    </row>
    <row r="12" spans="1:35" s="366" customFormat="1" ht="14.1" customHeight="1">
      <c r="A12" s="374"/>
      <c r="B12" s="555"/>
      <c r="C12" s="227" t="s">
        <v>774</v>
      </c>
      <c r="D12" s="227"/>
      <c r="E12" s="227"/>
      <c r="F12" s="227"/>
      <c r="G12" s="227"/>
      <c r="H12" s="227" t="s">
        <v>775</v>
      </c>
      <c r="I12" s="244"/>
      <c r="J12" s="227"/>
      <c r="K12" s="227"/>
      <c r="L12" s="227"/>
      <c r="M12" s="227"/>
      <c r="N12" s="227" t="s">
        <v>776</v>
      </c>
      <c r="O12" s="244"/>
      <c r="P12" s="227"/>
      <c r="Q12" s="227"/>
      <c r="R12" s="227"/>
      <c r="S12" s="557"/>
      <c r="T12" s="227" t="s">
        <v>777</v>
      </c>
      <c r="U12" s="244"/>
      <c r="V12" s="227"/>
      <c r="W12" s="227"/>
      <c r="X12" s="227"/>
      <c r="Y12" s="557"/>
      <c r="Z12" s="227" t="s">
        <v>778</v>
      </c>
      <c r="AA12" s="227"/>
      <c r="AB12" s="227"/>
      <c r="AC12" s="227"/>
      <c r="AD12" s="244"/>
      <c r="AE12" s="557"/>
      <c r="AF12" s="227" t="s">
        <v>779</v>
      </c>
      <c r="AG12" s="244"/>
      <c r="AH12" s="244"/>
      <c r="AI12" s="376"/>
    </row>
    <row r="13" spans="1:35" s="366" customFormat="1" ht="3" customHeight="1">
      <c r="A13" s="374"/>
      <c r="B13" s="555"/>
      <c r="C13" s="227"/>
      <c r="D13" s="227"/>
      <c r="E13" s="227"/>
      <c r="F13" s="227"/>
      <c r="G13" s="227"/>
      <c r="H13" s="227"/>
      <c r="I13" s="244"/>
      <c r="J13" s="227"/>
      <c r="K13" s="227"/>
      <c r="L13" s="227"/>
      <c r="M13" s="227"/>
      <c r="N13" s="227"/>
      <c r="O13" s="244"/>
      <c r="P13" s="227"/>
      <c r="Q13" s="227"/>
      <c r="R13" s="227"/>
      <c r="S13" s="557"/>
      <c r="T13" s="227"/>
      <c r="U13" s="244"/>
      <c r="V13" s="227"/>
      <c r="W13" s="227"/>
      <c r="X13" s="227"/>
      <c r="Y13" s="557"/>
      <c r="Z13" s="227"/>
      <c r="AA13" s="227"/>
      <c r="AB13" s="227"/>
      <c r="AC13" s="227"/>
      <c r="AD13" s="244"/>
      <c r="AE13" s="557"/>
      <c r="AF13" s="227"/>
      <c r="AG13" s="244"/>
      <c r="AH13" s="244"/>
      <c r="AI13" s="373"/>
    </row>
    <row r="14" spans="1:35" s="366" customFormat="1" ht="14.1" customHeight="1">
      <c r="A14" s="374"/>
      <c r="B14" s="122" t="s">
        <v>65</v>
      </c>
      <c r="C14" s="176" t="s">
        <v>780</v>
      </c>
      <c r="D14" s="244"/>
      <c r="E14" s="244"/>
      <c r="F14" s="244"/>
      <c r="G14" s="244"/>
      <c r="H14" s="244"/>
      <c r="I14" s="244"/>
      <c r="J14" s="244"/>
      <c r="K14" s="1743"/>
      <c r="L14" s="1743"/>
      <c r="M14" s="1743"/>
      <c r="N14" s="1743"/>
      <c r="O14" s="1743"/>
      <c r="P14" s="1743"/>
      <c r="Q14" s="1743"/>
      <c r="R14" s="176" t="s">
        <v>398</v>
      </c>
      <c r="S14" s="122" t="s">
        <v>65</v>
      </c>
      <c r="T14" s="176" t="s">
        <v>781</v>
      </c>
      <c r="U14" s="244"/>
      <c r="V14" s="244"/>
      <c r="W14" s="244"/>
      <c r="X14" s="244"/>
      <c r="Y14" s="122" t="s">
        <v>65</v>
      </c>
      <c r="Z14" s="176" t="s">
        <v>782</v>
      </c>
      <c r="AA14" s="244"/>
      <c r="AB14" s="244"/>
      <c r="AC14" s="244"/>
      <c r="AD14" s="244"/>
      <c r="AE14" s="122" t="s">
        <v>65</v>
      </c>
      <c r="AF14" s="176" t="s">
        <v>783</v>
      </c>
      <c r="AG14" s="244"/>
      <c r="AH14" s="244"/>
      <c r="AI14" s="373"/>
    </row>
    <row r="15" spans="1:35" s="366" customFormat="1" ht="14.1" customHeight="1">
      <c r="A15" s="374"/>
      <c r="B15" s="555"/>
      <c r="C15" s="1830" t="s">
        <v>784</v>
      </c>
      <c r="D15" s="1831"/>
      <c r="E15" s="1831"/>
      <c r="F15" s="1831"/>
      <c r="G15" s="1831"/>
      <c r="H15" s="1831"/>
      <c r="I15" s="1831"/>
      <c r="J15" s="1831"/>
      <c r="K15" s="1743"/>
      <c r="L15" s="1743"/>
      <c r="M15" s="1743"/>
      <c r="N15" s="1743"/>
      <c r="O15" s="1743"/>
      <c r="P15" s="1743"/>
      <c r="Q15" s="1743"/>
      <c r="R15" s="227"/>
      <c r="S15" s="557"/>
      <c r="T15" s="227" t="s">
        <v>785</v>
      </c>
      <c r="U15" s="244"/>
      <c r="V15" s="227"/>
      <c r="W15" s="227"/>
      <c r="X15" s="227"/>
      <c r="Y15" s="557"/>
      <c r="Z15" s="227" t="s">
        <v>786</v>
      </c>
      <c r="AA15" s="227"/>
      <c r="AB15" s="227"/>
      <c r="AC15" s="227"/>
      <c r="AD15" s="244"/>
      <c r="AE15" s="557"/>
      <c r="AF15" s="227" t="s">
        <v>787</v>
      </c>
      <c r="AG15" s="244"/>
      <c r="AH15" s="244"/>
      <c r="AI15" s="373"/>
    </row>
    <row r="16" spans="1:35" s="366" customFormat="1" ht="3" customHeight="1">
      <c r="A16" s="374"/>
      <c r="B16" s="555"/>
      <c r="C16" s="377"/>
      <c r="D16" s="239"/>
      <c r="E16" s="239"/>
      <c r="F16" s="239"/>
      <c r="G16" s="239"/>
      <c r="H16" s="239"/>
      <c r="I16" s="239"/>
      <c r="J16" s="239"/>
      <c r="K16" s="222"/>
      <c r="L16" s="222"/>
      <c r="M16" s="222"/>
      <c r="N16" s="222"/>
      <c r="O16" s="222"/>
      <c r="P16" s="222"/>
      <c r="Q16" s="222"/>
      <c r="R16" s="227"/>
      <c r="S16" s="557"/>
      <c r="T16" s="227"/>
      <c r="U16" s="244"/>
      <c r="V16" s="227"/>
      <c r="W16" s="227"/>
      <c r="X16" s="227"/>
      <c r="Y16" s="557"/>
      <c r="Z16" s="227"/>
      <c r="AA16" s="227"/>
      <c r="AB16" s="227"/>
      <c r="AC16" s="227"/>
      <c r="AD16" s="244"/>
      <c r="AE16" s="227"/>
      <c r="AF16" s="227"/>
      <c r="AG16" s="244"/>
      <c r="AH16" s="244"/>
      <c r="AI16" s="373"/>
    </row>
    <row r="17" spans="1:35" s="366" customFormat="1" ht="14.1" customHeight="1">
      <c r="A17" s="374"/>
      <c r="B17" s="122" t="s">
        <v>65</v>
      </c>
      <c r="C17" s="176" t="s">
        <v>788</v>
      </c>
      <c r="D17" s="244"/>
      <c r="E17" s="244"/>
      <c r="F17" s="244"/>
      <c r="G17" s="122" t="s">
        <v>65</v>
      </c>
      <c r="H17" s="176" t="s">
        <v>789</v>
      </c>
      <c r="I17" s="244"/>
      <c r="J17" s="244"/>
      <c r="K17" s="244"/>
      <c r="L17" s="244"/>
      <c r="M17" s="122" t="s">
        <v>65</v>
      </c>
      <c r="N17" s="176" t="s">
        <v>790</v>
      </c>
      <c r="O17" s="176"/>
      <c r="P17" s="244"/>
      <c r="Q17" s="244"/>
      <c r="R17" s="244"/>
      <c r="S17" s="122" t="s">
        <v>65</v>
      </c>
      <c r="T17" s="176" t="s">
        <v>791</v>
      </c>
      <c r="U17" s="244"/>
      <c r="V17" s="244"/>
      <c r="W17" s="244"/>
      <c r="X17" s="244"/>
      <c r="Y17" s="122" t="s">
        <v>65</v>
      </c>
      <c r="Z17" s="176" t="s">
        <v>792</v>
      </c>
      <c r="AA17" s="244"/>
      <c r="AB17" s="244"/>
      <c r="AC17" s="244"/>
      <c r="AD17" s="244"/>
      <c r="AE17" s="244"/>
      <c r="AF17" s="244"/>
      <c r="AG17" s="244"/>
      <c r="AH17" s="244"/>
      <c r="AI17" s="373"/>
    </row>
    <row r="18" spans="1:35" s="366" customFormat="1" ht="14.1" customHeight="1">
      <c r="A18" s="374"/>
      <c r="B18" s="555"/>
      <c r="C18" s="227" t="s">
        <v>793</v>
      </c>
      <c r="D18" s="227"/>
      <c r="E18" s="227"/>
      <c r="F18" s="227"/>
      <c r="G18" s="227"/>
      <c r="H18" s="227" t="s">
        <v>794</v>
      </c>
      <c r="I18" s="244"/>
      <c r="J18" s="227"/>
      <c r="K18" s="227"/>
      <c r="L18" s="227"/>
      <c r="M18" s="227"/>
      <c r="N18" s="227"/>
      <c r="O18" s="227" t="s">
        <v>795</v>
      </c>
      <c r="P18" s="227"/>
      <c r="Q18" s="227"/>
      <c r="R18" s="227"/>
      <c r="S18" s="227"/>
      <c r="T18" s="227" t="s">
        <v>796</v>
      </c>
      <c r="U18" s="244"/>
      <c r="V18" s="227"/>
      <c r="W18" s="227"/>
      <c r="X18" s="227"/>
      <c r="Y18" s="227"/>
      <c r="Z18" s="227" t="s">
        <v>797</v>
      </c>
      <c r="AA18" s="227"/>
      <c r="AB18" s="244"/>
      <c r="AC18" s="244"/>
      <c r="AD18" s="244"/>
      <c r="AE18" s="244"/>
      <c r="AF18" s="244"/>
      <c r="AG18" s="244"/>
      <c r="AH18" s="244"/>
      <c r="AI18" s="373"/>
    </row>
    <row r="19" spans="1:35" s="366" customFormat="1" ht="3" customHeight="1">
      <c r="A19" s="374"/>
      <c r="B19" s="555"/>
      <c r="C19" s="227"/>
      <c r="D19" s="227"/>
      <c r="E19" s="227"/>
      <c r="F19" s="227"/>
      <c r="G19" s="227"/>
      <c r="H19" s="227"/>
      <c r="I19" s="244"/>
      <c r="J19" s="227"/>
      <c r="K19" s="227"/>
      <c r="L19" s="227"/>
      <c r="M19" s="227"/>
      <c r="N19" s="227"/>
      <c r="O19" s="227"/>
      <c r="P19" s="227"/>
      <c r="Q19" s="227"/>
      <c r="R19" s="227"/>
      <c r="S19" s="227"/>
      <c r="T19" s="227"/>
      <c r="U19" s="244"/>
      <c r="V19" s="227"/>
      <c r="W19" s="227"/>
      <c r="X19" s="227"/>
      <c r="Y19" s="227"/>
      <c r="Z19" s="227"/>
      <c r="AA19" s="227"/>
      <c r="AB19" s="244"/>
      <c r="AC19" s="244"/>
      <c r="AD19" s="244"/>
      <c r="AE19" s="244"/>
      <c r="AF19" s="244"/>
      <c r="AG19" s="244"/>
      <c r="AH19" s="244"/>
      <c r="AI19" s="373"/>
    </row>
    <row r="20" spans="1:35" s="366" customFormat="1" ht="14.1" customHeight="1">
      <c r="A20" s="374"/>
      <c r="B20" s="122" t="s">
        <v>65</v>
      </c>
      <c r="C20" s="176" t="s">
        <v>798</v>
      </c>
      <c r="D20" s="244"/>
      <c r="E20" s="244"/>
      <c r="F20" s="244"/>
      <c r="G20" s="244"/>
      <c r="H20" s="244"/>
      <c r="I20" s="1832"/>
      <c r="J20" s="1832"/>
      <c r="K20" s="1832"/>
      <c r="L20" s="1832"/>
      <c r="M20" s="1832"/>
      <c r="N20" s="378" t="s">
        <v>398</v>
      </c>
      <c r="O20" s="244"/>
      <c r="P20" s="122" t="s">
        <v>65</v>
      </c>
      <c r="Q20" s="176" t="s">
        <v>799</v>
      </c>
      <c r="R20" s="244"/>
      <c r="S20" s="244"/>
      <c r="T20" s="244"/>
      <c r="U20" s="244"/>
      <c r="V20" s="244"/>
      <c r="W20" s="244"/>
      <c r="X20" s="122" t="s">
        <v>65</v>
      </c>
      <c r="Y20" s="176" t="s">
        <v>465</v>
      </c>
      <c r="Z20" s="244"/>
      <c r="AA20" s="244"/>
      <c r="AB20" s="1832"/>
      <c r="AC20" s="1832"/>
      <c r="AD20" s="1832"/>
      <c r="AE20" s="1832"/>
      <c r="AF20" s="1832"/>
      <c r="AG20" s="1832"/>
      <c r="AH20" s="176" t="s">
        <v>398</v>
      </c>
      <c r="AI20" s="373"/>
    </row>
    <row r="21" spans="1:35" s="366" customFormat="1" ht="14.1" customHeight="1">
      <c r="A21" s="374"/>
      <c r="B21" s="244"/>
      <c r="C21" s="227" t="s">
        <v>800</v>
      </c>
      <c r="D21" s="227"/>
      <c r="E21" s="227"/>
      <c r="F21" s="227"/>
      <c r="G21" s="227"/>
      <c r="H21" s="227"/>
      <c r="I21" s="1832"/>
      <c r="J21" s="1832"/>
      <c r="K21" s="1832"/>
      <c r="L21" s="1832"/>
      <c r="M21" s="1832"/>
      <c r="N21" s="227"/>
      <c r="O21" s="227"/>
      <c r="P21" s="227"/>
      <c r="Q21" s="227" t="s">
        <v>801</v>
      </c>
      <c r="R21" s="227"/>
      <c r="S21" s="227"/>
      <c r="T21" s="227"/>
      <c r="U21" s="227"/>
      <c r="V21" s="227"/>
      <c r="W21" s="227"/>
      <c r="X21" s="227"/>
      <c r="Y21" s="227" t="s">
        <v>372</v>
      </c>
      <c r="Z21" s="227"/>
      <c r="AA21" s="227"/>
      <c r="AB21" s="1832"/>
      <c r="AC21" s="1832"/>
      <c r="AD21" s="1832"/>
      <c r="AE21" s="1832"/>
      <c r="AF21" s="1832"/>
      <c r="AG21" s="1832"/>
      <c r="AH21" s="244"/>
      <c r="AI21" s="373"/>
    </row>
    <row r="22" spans="1:35" s="366" customFormat="1" ht="3" customHeight="1">
      <c r="A22" s="374"/>
      <c r="B22" s="244"/>
      <c r="C22" s="227"/>
      <c r="D22" s="227"/>
      <c r="E22" s="227"/>
      <c r="F22" s="227"/>
      <c r="G22" s="227"/>
      <c r="H22" s="227"/>
      <c r="I22" s="222"/>
      <c r="J22" s="222"/>
      <c r="K22" s="222"/>
      <c r="L22" s="222"/>
      <c r="M22" s="222"/>
      <c r="N22" s="227"/>
      <c r="O22" s="227"/>
      <c r="P22" s="227"/>
      <c r="Q22" s="227"/>
      <c r="R22" s="227"/>
      <c r="S22" s="227"/>
      <c r="T22" s="227"/>
      <c r="U22" s="227"/>
      <c r="V22" s="227"/>
      <c r="W22" s="227"/>
      <c r="X22" s="227"/>
      <c r="Y22" s="227"/>
      <c r="Z22" s="227"/>
      <c r="AA22" s="227"/>
      <c r="AB22" s="222"/>
      <c r="AC22" s="222"/>
      <c r="AD22" s="222"/>
      <c r="AE22" s="222"/>
      <c r="AF22" s="222"/>
      <c r="AG22" s="222"/>
      <c r="AH22" s="244"/>
      <c r="AI22" s="373"/>
    </row>
    <row r="23" spans="1:35" s="380" customFormat="1" ht="14.1" customHeight="1">
      <c r="A23" s="238" t="s">
        <v>802</v>
      </c>
      <c r="B23" s="244"/>
      <c r="C23" s="244"/>
      <c r="D23" s="244"/>
      <c r="E23" s="244"/>
      <c r="F23" s="244"/>
      <c r="G23" s="244"/>
      <c r="H23" s="244"/>
      <c r="I23" s="244"/>
      <c r="J23" s="244"/>
      <c r="K23" s="244"/>
      <c r="L23" s="244"/>
      <c r="M23" s="244"/>
      <c r="N23" s="244"/>
      <c r="O23" s="244"/>
      <c r="P23" s="244"/>
      <c r="Q23" s="244"/>
      <c r="R23" s="244"/>
      <c r="S23" s="244"/>
      <c r="T23" s="366"/>
      <c r="U23" s="366"/>
      <c r="V23" s="366"/>
      <c r="W23" s="366"/>
      <c r="X23" s="366"/>
      <c r="Y23" s="366"/>
      <c r="Z23" s="366"/>
      <c r="AA23" s="366"/>
      <c r="AB23" s="366"/>
      <c r="AC23" s="366"/>
      <c r="AD23" s="366"/>
      <c r="AE23" s="366"/>
      <c r="AF23" s="366"/>
      <c r="AG23" s="366"/>
      <c r="AH23" s="366"/>
      <c r="AI23" s="379"/>
    </row>
    <row r="24" spans="1:35" s="380" customFormat="1" ht="14.1" customHeight="1">
      <c r="A24" s="238"/>
      <c r="B24" s="227" t="s">
        <v>803</v>
      </c>
      <c r="C24" s="244"/>
      <c r="D24" s="244"/>
      <c r="E24" s="244"/>
      <c r="F24" s="244"/>
      <c r="G24" s="244"/>
      <c r="H24" s="244"/>
      <c r="I24" s="244"/>
      <c r="J24" s="244"/>
      <c r="K24" s="244"/>
      <c r="L24" s="244"/>
      <c r="M24" s="244"/>
      <c r="N24" s="244"/>
      <c r="O24" s="244"/>
      <c r="P24" s="244"/>
      <c r="Q24" s="244"/>
      <c r="R24" s="244"/>
      <c r="S24" s="244"/>
      <c r="T24" s="366"/>
      <c r="U24" s="366"/>
      <c r="V24" s="366"/>
      <c r="W24" s="366"/>
      <c r="X24" s="366"/>
      <c r="Y24" s="366"/>
      <c r="Z24" s="366"/>
      <c r="AA24" s="366"/>
      <c r="AB24" s="366"/>
      <c r="AC24" s="366"/>
      <c r="AD24" s="366"/>
      <c r="AE24" s="366"/>
      <c r="AF24" s="366"/>
      <c r="AG24" s="366"/>
      <c r="AH24" s="366"/>
      <c r="AI24" s="379"/>
    </row>
    <row r="25" spans="1:35" s="366" customFormat="1" ht="14.1" customHeight="1">
      <c r="A25" s="381"/>
      <c r="B25" s="176" t="s">
        <v>804</v>
      </c>
      <c r="C25" s="244"/>
      <c r="D25" s="244"/>
      <c r="E25" s="244"/>
      <c r="F25" s="244"/>
      <c r="G25" s="244"/>
      <c r="H25" s="244"/>
      <c r="I25" s="244"/>
      <c r="J25" s="244"/>
      <c r="K25" s="1730"/>
      <c r="L25" s="1730"/>
      <c r="M25" s="1730"/>
      <c r="N25" s="1730"/>
      <c r="O25" s="1730"/>
      <c r="P25" s="1730"/>
      <c r="Q25" s="1730"/>
      <c r="R25" s="244"/>
      <c r="S25" s="244"/>
      <c r="AI25" s="373"/>
    </row>
    <row r="26" spans="1:35" s="366" customFormat="1" ht="14.1" customHeight="1">
      <c r="A26" s="381"/>
      <c r="B26" s="244"/>
      <c r="C26" s="227" t="s">
        <v>805</v>
      </c>
      <c r="D26" s="244"/>
      <c r="E26" s="244"/>
      <c r="F26" s="244"/>
      <c r="G26" s="244"/>
      <c r="H26" s="244"/>
      <c r="I26" s="244"/>
      <c r="J26" s="244"/>
      <c r="K26" s="1731"/>
      <c r="L26" s="1731"/>
      <c r="M26" s="1731"/>
      <c r="N26" s="1731"/>
      <c r="O26" s="1731"/>
      <c r="P26" s="1731"/>
      <c r="Q26" s="1731"/>
      <c r="R26" s="244"/>
      <c r="S26" s="244"/>
      <c r="U26" s="382"/>
      <c r="V26" s="382"/>
      <c r="W26" s="382"/>
      <c r="X26" s="382"/>
      <c r="Y26" s="382"/>
      <c r="AH26" s="382"/>
      <c r="AI26" s="373"/>
    </row>
    <row r="27" spans="1:35" s="366" customFormat="1" ht="3" customHeight="1">
      <c r="A27" s="383"/>
      <c r="B27" s="244"/>
      <c r="C27" s="244"/>
      <c r="D27" s="244"/>
      <c r="E27" s="244"/>
      <c r="F27" s="244"/>
      <c r="G27" s="244"/>
      <c r="H27" s="244"/>
      <c r="I27" s="246"/>
      <c r="J27" s="246"/>
      <c r="K27" s="246"/>
      <c r="L27" s="246"/>
      <c r="M27" s="246"/>
      <c r="N27" s="244"/>
      <c r="O27" s="244"/>
      <c r="P27" s="244"/>
      <c r="Q27" s="244"/>
      <c r="R27" s="244"/>
      <c r="S27" s="244"/>
      <c r="U27" s="382"/>
      <c r="V27" s="382"/>
      <c r="W27" s="382"/>
      <c r="X27" s="382"/>
      <c r="Y27" s="382"/>
      <c r="Z27" s="382"/>
      <c r="AA27" s="382"/>
      <c r="AB27" s="382"/>
      <c r="AC27" s="382"/>
      <c r="AD27" s="382"/>
      <c r="AE27" s="382"/>
      <c r="AF27" s="382"/>
      <c r="AG27" s="382"/>
      <c r="AH27" s="382"/>
      <c r="AI27" s="373"/>
    </row>
    <row r="28" spans="1:35" s="366" customFormat="1" ht="14.1" customHeight="1">
      <c r="A28" s="383"/>
      <c r="B28" s="176" t="s">
        <v>806</v>
      </c>
      <c r="C28" s="272"/>
      <c r="D28" s="272"/>
      <c r="E28" s="272"/>
      <c r="F28" s="272"/>
      <c r="G28" s="272"/>
      <c r="H28" s="272"/>
      <c r="I28" s="246"/>
      <c r="J28" s="246"/>
      <c r="K28" s="1730"/>
      <c r="L28" s="1730"/>
      <c r="M28" s="1730"/>
      <c r="N28" s="1730"/>
      <c r="O28" s="1730"/>
      <c r="P28" s="1730"/>
      <c r="Q28" s="1730"/>
      <c r="R28" s="244"/>
      <c r="S28" s="244"/>
      <c r="U28" s="384"/>
      <c r="V28" s="384"/>
      <c r="W28" s="384"/>
      <c r="X28" s="384"/>
      <c r="Y28" s="384"/>
      <c r="Z28" s="384"/>
      <c r="AA28" s="384"/>
      <c r="AB28" s="382"/>
      <c r="AC28" s="382"/>
      <c r="AD28" s="382"/>
      <c r="AE28" s="382"/>
      <c r="AF28" s="382"/>
      <c r="AG28" s="382"/>
      <c r="AH28" s="382"/>
      <c r="AI28" s="373"/>
    </row>
    <row r="29" spans="1:35" s="366" customFormat="1" ht="14.1" customHeight="1">
      <c r="A29" s="383"/>
      <c r="B29" s="244"/>
      <c r="C29" s="269" t="s">
        <v>807</v>
      </c>
      <c r="D29" s="272"/>
      <c r="E29" s="272"/>
      <c r="F29" s="272"/>
      <c r="G29" s="272"/>
      <c r="H29" s="272"/>
      <c r="I29" s="246"/>
      <c r="J29" s="246"/>
      <c r="K29" s="1731"/>
      <c r="L29" s="1731"/>
      <c r="M29" s="1731"/>
      <c r="N29" s="1731"/>
      <c r="O29" s="1731"/>
      <c r="P29" s="1731"/>
      <c r="Q29" s="1731"/>
      <c r="R29" s="244"/>
      <c r="S29" s="244"/>
      <c r="U29" s="384"/>
      <c r="V29" s="384"/>
      <c r="W29" s="384"/>
      <c r="X29" s="384"/>
      <c r="Y29" s="384"/>
      <c r="Z29" s="384"/>
      <c r="AA29" s="384"/>
      <c r="AB29" s="382"/>
      <c r="AC29" s="382"/>
      <c r="AD29" s="382"/>
      <c r="AE29" s="382"/>
      <c r="AF29" s="382"/>
      <c r="AG29" s="382"/>
      <c r="AH29" s="382"/>
      <c r="AI29" s="373"/>
    </row>
    <row r="30" spans="1:35" s="366" customFormat="1" ht="3" customHeight="1">
      <c r="A30" s="375"/>
      <c r="B30" s="384"/>
      <c r="C30" s="384"/>
      <c r="D30" s="384"/>
      <c r="E30" s="384"/>
      <c r="F30" s="384"/>
      <c r="G30" s="384"/>
      <c r="H30" s="384"/>
      <c r="I30" s="385"/>
      <c r="J30" s="385"/>
      <c r="K30" s="385"/>
      <c r="L30" s="385"/>
      <c r="M30" s="385"/>
      <c r="U30" s="384"/>
      <c r="V30" s="384"/>
      <c r="W30" s="384"/>
      <c r="X30" s="384"/>
      <c r="Y30" s="384"/>
      <c r="Z30" s="384"/>
      <c r="AA30" s="384"/>
      <c r="AB30" s="382"/>
      <c r="AC30" s="382"/>
      <c r="AD30" s="382"/>
      <c r="AE30" s="382"/>
      <c r="AF30" s="382"/>
      <c r="AG30" s="382"/>
      <c r="AH30" s="382"/>
      <c r="AI30" s="373"/>
    </row>
    <row r="31" spans="1:35" s="366" customFormat="1" ht="14.1" customHeight="1">
      <c r="A31" s="238" t="s">
        <v>808</v>
      </c>
      <c r="AI31" s="373"/>
    </row>
    <row r="32" spans="1:35" s="366" customFormat="1" ht="14.1" customHeight="1">
      <c r="A32" s="374"/>
      <c r="B32" s="1609" t="s">
        <v>809</v>
      </c>
      <c r="C32" s="1609"/>
      <c r="D32" s="1609"/>
      <c r="E32" s="1609"/>
      <c r="F32" s="1609"/>
      <c r="G32" s="1609"/>
      <c r="H32" s="1609"/>
      <c r="I32" s="1609"/>
      <c r="J32" s="1609"/>
      <c r="K32" s="1609"/>
      <c r="L32" s="1609"/>
      <c r="M32" s="1609"/>
      <c r="N32" s="1609"/>
      <c r="O32" s="1609"/>
      <c r="P32" s="1609"/>
      <c r="Q32" s="1609"/>
      <c r="R32" s="1609"/>
      <c r="S32" s="1609"/>
      <c r="T32" s="1609"/>
      <c r="U32" s="1609"/>
      <c r="V32" s="1609"/>
      <c r="W32" s="1609"/>
      <c r="X32" s="1609"/>
      <c r="Y32" s="1609"/>
      <c r="Z32" s="1609"/>
      <c r="AA32" s="1609"/>
      <c r="AB32" s="1609"/>
      <c r="AC32" s="1609"/>
      <c r="AD32" s="1609"/>
      <c r="AE32" s="1609"/>
      <c r="AF32" s="1609"/>
      <c r="AG32" s="1609"/>
      <c r="AH32" s="1609"/>
      <c r="AI32" s="373"/>
    </row>
    <row r="33" spans="1:36" s="366" customFormat="1" ht="14.1" customHeight="1">
      <c r="A33" s="374"/>
      <c r="B33" s="530" t="s">
        <v>65</v>
      </c>
      <c r="C33" s="380" t="s">
        <v>810</v>
      </c>
      <c r="G33" s="530" t="s">
        <v>65</v>
      </c>
      <c r="H33" s="380" t="s">
        <v>811</v>
      </c>
      <c r="L33" s="530" t="s">
        <v>65</v>
      </c>
      <c r="M33" s="380" t="s">
        <v>812</v>
      </c>
      <c r="U33" s="530" t="s">
        <v>65</v>
      </c>
      <c r="V33" s="380" t="s">
        <v>813</v>
      </c>
      <c r="AC33" s="530" t="s">
        <v>65</v>
      </c>
      <c r="AD33" s="380" t="s">
        <v>814</v>
      </c>
      <c r="AI33" s="373"/>
    </row>
    <row r="34" spans="1:36" s="366" customFormat="1" ht="14.1" customHeight="1">
      <c r="A34" s="374"/>
      <c r="C34" s="227" t="s">
        <v>815</v>
      </c>
      <c r="D34" s="227"/>
      <c r="E34" s="227"/>
      <c r="F34" s="227"/>
      <c r="G34" s="244"/>
      <c r="H34" s="227" t="s">
        <v>793</v>
      </c>
      <c r="I34" s="227"/>
      <c r="J34" s="227"/>
      <c r="K34" s="244"/>
      <c r="L34" s="227"/>
      <c r="M34" s="227" t="s">
        <v>816</v>
      </c>
      <c r="N34" s="227"/>
      <c r="O34" s="227"/>
      <c r="P34" s="227"/>
      <c r="Q34" s="227"/>
      <c r="R34" s="227"/>
      <c r="S34" s="244"/>
      <c r="T34" s="227"/>
      <c r="U34" s="244"/>
      <c r="V34" s="227" t="s">
        <v>817</v>
      </c>
      <c r="W34" s="227"/>
      <c r="X34" s="227"/>
      <c r="Y34" s="227"/>
      <c r="Z34" s="227"/>
      <c r="AA34" s="244"/>
      <c r="AB34" s="244"/>
      <c r="AC34" s="244"/>
      <c r="AD34" s="227" t="s">
        <v>818</v>
      </c>
      <c r="AE34" s="244"/>
      <c r="AI34" s="373"/>
    </row>
    <row r="35" spans="1:36" s="366" customFormat="1" ht="3" customHeight="1">
      <c r="A35" s="374"/>
      <c r="C35" s="386"/>
      <c r="D35" s="386"/>
      <c r="E35" s="386"/>
      <c r="F35" s="386"/>
      <c r="H35" s="386"/>
      <c r="I35" s="386"/>
      <c r="J35" s="386"/>
      <c r="L35" s="386"/>
      <c r="M35" s="386"/>
      <c r="N35" s="386"/>
      <c r="O35" s="386"/>
      <c r="P35" s="386"/>
      <c r="Q35" s="386"/>
      <c r="R35" s="386"/>
      <c r="T35" s="386"/>
      <c r="V35" s="386"/>
      <c r="W35" s="386"/>
      <c r="X35" s="386"/>
      <c r="Y35" s="386"/>
      <c r="Z35" s="386"/>
      <c r="AD35" s="386"/>
      <c r="AI35" s="373"/>
    </row>
    <row r="36" spans="1:36" s="366" customFormat="1" ht="14.1" customHeight="1">
      <c r="A36" s="372"/>
      <c r="B36" s="530" t="s">
        <v>307</v>
      </c>
      <c r="C36" s="380" t="s">
        <v>819</v>
      </c>
      <c r="D36" s="380"/>
      <c r="E36" s="380"/>
      <c r="F36" s="380"/>
      <c r="G36" s="380"/>
      <c r="H36" s="380"/>
      <c r="I36" s="530" t="s">
        <v>307</v>
      </c>
      <c r="J36" s="380" t="s">
        <v>820</v>
      </c>
      <c r="M36" s="380"/>
      <c r="N36" s="380"/>
      <c r="O36" s="380"/>
      <c r="P36" s="380"/>
      <c r="Q36" s="530" t="s">
        <v>307</v>
      </c>
      <c r="R36" s="380" t="s">
        <v>821</v>
      </c>
      <c r="S36" s="380"/>
      <c r="V36" s="380"/>
      <c r="W36" s="380"/>
      <c r="X36" s="380"/>
      <c r="Y36" s="530" t="s">
        <v>307</v>
      </c>
      <c r="Z36" s="380" t="s">
        <v>822</v>
      </c>
      <c r="AB36" s="380"/>
      <c r="AC36" s="1833"/>
      <c r="AD36" s="1833"/>
      <c r="AE36" s="1833"/>
      <c r="AF36" s="1833"/>
      <c r="AG36" s="1833"/>
      <c r="AH36" s="365" t="s">
        <v>398</v>
      </c>
      <c r="AI36" s="373"/>
    </row>
    <row r="37" spans="1:36" s="366" customFormat="1" ht="14.1" customHeight="1">
      <c r="A37" s="372"/>
      <c r="B37" s="386"/>
      <c r="C37" s="227" t="s">
        <v>823</v>
      </c>
      <c r="D37" s="227"/>
      <c r="E37" s="227"/>
      <c r="F37" s="227"/>
      <c r="G37" s="227"/>
      <c r="H37" s="227"/>
      <c r="I37" s="227"/>
      <c r="J37" s="227"/>
      <c r="K37" s="227" t="s">
        <v>824</v>
      </c>
      <c r="M37" s="244"/>
      <c r="N37" s="227"/>
      <c r="O37" s="227"/>
      <c r="P37" s="227"/>
      <c r="Q37" s="227"/>
      <c r="R37" s="227"/>
      <c r="S37" s="227" t="s">
        <v>825</v>
      </c>
      <c r="T37" s="227"/>
      <c r="V37" s="244"/>
      <c r="W37" s="227"/>
      <c r="X37" s="227"/>
      <c r="Y37" s="227"/>
      <c r="Z37" s="227" t="s">
        <v>372</v>
      </c>
      <c r="AB37" s="244"/>
      <c r="AC37" s="1833"/>
      <c r="AD37" s="1833"/>
      <c r="AE37" s="1833"/>
      <c r="AF37" s="1833"/>
      <c r="AG37" s="1833"/>
      <c r="AH37" s="365"/>
      <c r="AI37" s="373"/>
    </row>
    <row r="38" spans="1:36" s="366" customFormat="1" ht="3" customHeight="1">
      <c r="A38" s="374"/>
      <c r="C38" s="387"/>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I38" s="373"/>
    </row>
    <row r="39" spans="1:36" s="366" customFormat="1" ht="14.1" customHeight="1">
      <c r="A39" s="388" t="s">
        <v>826</v>
      </c>
      <c r="B39" s="389"/>
      <c r="C39" s="389"/>
      <c r="D39" s="389"/>
      <c r="E39" s="389"/>
      <c r="F39" s="389"/>
      <c r="G39" s="389"/>
      <c r="H39" s="389"/>
      <c r="I39" s="390" t="s">
        <v>827</v>
      </c>
      <c r="J39" s="389"/>
      <c r="K39" s="389"/>
      <c r="L39" s="389"/>
      <c r="M39" s="389"/>
      <c r="N39" s="389"/>
      <c r="O39" s="389"/>
      <c r="P39" s="389"/>
      <c r="Q39" s="389"/>
      <c r="R39" s="391" t="s">
        <v>828</v>
      </c>
      <c r="S39" s="389"/>
      <c r="T39" s="389"/>
      <c r="U39" s="389"/>
      <c r="V39" s="389"/>
      <c r="W39" s="389"/>
      <c r="X39" s="389"/>
      <c r="Y39" s="389"/>
      <c r="Z39" s="389"/>
      <c r="AA39" s="389"/>
      <c r="AB39" s="389"/>
      <c r="AC39" s="389"/>
      <c r="AD39" s="389"/>
      <c r="AE39" s="389"/>
      <c r="AF39" s="389"/>
      <c r="AG39" s="389"/>
      <c r="AH39" s="389"/>
      <c r="AI39" s="392"/>
      <c r="AJ39" s="389"/>
    </row>
    <row r="40" spans="1:36" s="366" customFormat="1" ht="14.1" customHeight="1">
      <c r="A40" s="393"/>
      <c r="B40" s="391" t="s">
        <v>829</v>
      </c>
      <c r="C40" s="389"/>
      <c r="D40" s="389"/>
      <c r="E40" s="389"/>
      <c r="F40" s="389"/>
      <c r="G40" s="389"/>
      <c r="H40" s="389"/>
      <c r="I40" s="389"/>
      <c r="J40" s="389"/>
      <c r="K40" s="389"/>
      <c r="L40" s="389"/>
      <c r="M40" s="389"/>
      <c r="N40" s="389"/>
      <c r="O40" s="389"/>
      <c r="P40" s="389"/>
      <c r="Q40" s="389"/>
      <c r="R40" s="389"/>
      <c r="S40" s="389"/>
      <c r="T40" s="389"/>
      <c r="U40" s="389"/>
      <c r="V40" s="389"/>
      <c r="W40" s="389"/>
      <c r="X40" s="389"/>
      <c r="Y40" s="389"/>
      <c r="Z40" s="389"/>
      <c r="AA40" s="389"/>
      <c r="AB40" s="389"/>
      <c r="AC40" s="389"/>
      <c r="AD40" s="389"/>
      <c r="AE40" s="389"/>
      <c r="AF40" s="389"/>
      <c r="AG40" s="389"/>
      <c r="AH40" s="389"/>
      <c r="AI40" s="392"/>
      <c r="AJ40" s="389"/>
    </row>
    <row r="41" spans="1:36" s="366" customFormat="1" ht="14.1" customHeight="1">
      <c r="A41" s="393"/>
      <c r="B41" s="394" t="s">
        <v>830</v>
      </c>
      <c r="C41" s="389"/>
      <c r="D41" s="389"/>
      <c r="E41" s="389"/>
      <c r="F41" s="1826" t="str">
        <f>IF(Application!D16="","",Application!D16)</f>
        <v/>
      </c>
      <c r="G41" s="1826"/>
      <c r="H41" s="1826"/>
      <c r="I41" s="1826"/>
      <c r="J41" s="1826"/>
      <c r="K41" s="1826"/>
      <c r="L41" s="1826"/>
      <c r="M41" s="1826"/>
      <c r="N41" s="1826"/>
      <c r="O41" s="1826"/>
      <c r="P41" s="1826"/>
      <c r="Q41" s="1826"/>
      <c r="R41" s="1826"/>
      <c r="S41" s="1826"/>
      <c r="T41" s="1826"/>
      <c r="U41" s="1826"/>
      <c r="V41" s="1826"/>
      <c r="W41" s="1826"/>
      <c r="X41" s="1826"/>
      <c r="Y41" s="389"/>
      <c r="Z41" s="389"/>
      <c r="AA41" s="389"/>
      <c r="AB41" s="389"/>
      <c r="AC41" s="389"/>
      <c r="AD41" s="389"/>
      <c r="AE41" s="389"/>
      <c r="AF41" s="389"/>
      <c r="AG41" s="389"/>
      <c r="AH41" s="389"/>
      <c r="AI41" s="392"/>
      <c r="AJ41" s="389"/>
    </row>
    <row r="42" spans="1:36" s="366" customFormat="1" ht="13.5" customHeight="1">
      <c r="A42" s="393"/>
      <c r="B42" s="389"/>
      <c r="C42" s="391" t="s">
        <v>419</v>
      </c>
      <c r="D42" s="389"/>
      <c r="E42" s="389"/>
      <c r="F42" s="1827"/>
      <c r="G42" s="1827"/>
      <c r="H42" s="1827"/>
      <c r="I42" s="1827"/>
      <c r="J42" s="1827"/>
      <c r="K42" s="1827"/>
      <c r="L42" s="1827"/>
      <c r="M42" s="1827"/>
      <c r="N42" s="1827"/>
      <c r="O42" s="1827"/>
      <c r="P42" s="1827"/>
      <c r="Q42" s="1827"/>
      <c r="R42" s="1827"/>
      <c r="S42" s="1827"/>
      <c r="T42" s="1827"/>
      <c r="U42" s="1827"/>
      <c r="V42" s="1827"/>
      <c r="W42" s="1827"/>
      <c r="X42" s="1827"/>
      <c r="Y42" s="395"/>
      <c r="Z42" s="395"/>
      <c r="AA42" s="395"/>
      <c r="AB42" s="395"/>
      <c r="AC42" s="395"/>
      <c r="AD42" s="395"/>
      <c r="AE42" s="395"/>
      <c r="AF42" s="389"/>
      <c r="AG42" s="389"/>
      <c r="AH42" s="389"/>
      <c r="AI42" s="392"/>
      <c r="AJ42" s="389"/>
    </row>
    <row r="43" spans="1:36" s="366" customFormat="1" ht="7.5" customHeight="1">
      <c r="A43" s="396"/>
      <c r="B43" s="389"/>
      <c r="C43" s="389"/>
      <c r="D43" s="389"/>
      <c r="E43" s="389"/>
      <c r="F43" s="389"/>
      <c r="G43" s="389"/>
      <c r="H43" s="389"/>
      <c r="I43" s="389"/>
      <c r="J43" s="389"/>
      <c r="K43" s="389"/>
      <c r="L43" s="389"/>
      <c r="M43" s="389"/>
      <c r="N43" s="389"/>
      <c r="O43" s="389"/>
      <c r="P43" s="389"/>
      <c r="Q43" s="389"/>
      <c r="R43" s="389"/>
      <c r="S43" s="389"/>
      <c r="T43" s="389"/>
      <c r="U43" s="395"/>
      <c r="V43" s="395"/>
      <c r="W43" s="395"/>
      <c r="X43" s="395"/>
      <c r="Y43" s="395"/>
      <c r="Z43" s="395"/>
      <c r="AA43" s="395"/>
      <c r="AB43" s="395"/>
      <c r="AC43" s="395"/>
      <c r="AD43" s="395"/>
      <c r="AE43" s="395"/>
      <c r="AF43" s="395"/>
      <c r="AG43" s="395"/>
      <c r="AH43" s="395"/>
      <c r="AI43" s="392"/>
      <c r="AJ43" s="389"/>
    </row>
    <row r="44" spans="1:36" s="366" customFormat="1" ht="12.75" customHeight="1">
      <c r="A44" s="393"/>
      <c r="B44" s="394" t="s">
        <v>831</v>
      </c>
      <c r="C44" s="389"/>
      <c r="D44" s="389"/>
      <c r="E44" s="389"/>
      <c r="F44" s="1834" t="str">
        <f>IF(Application!D18="","",Application!D18)</f>
        <v/>
      </c>
      <c r="G44" s="1834"/>
      <c r="H44" s="1834"/>
      <c r="I44" s="1834"/>
      <c r="J44" s="1834"/>
      <c r="K44" s="1834"/>
      <c r="L44" s="1834"/>
      <c r="M44" s="1834"/>
      <c r="N44" s="1834"/>
      <c r="O44" s="1834"/>
      <c r="P44" s="1834"/>
      <c r="Q44" s="1834"/>
      <c r="R44" s="1834"/>
      <c r="S44" s="1834"/>
      <c r="T44" s="1834"/>
      <c r="U44" s="1834"/>
      <c r="V44" s="1834"/>
      <c r="W44" s="1834"/>
      <c r="X44" s="1834"/>
      <c r="Y44" s="389"/>
      <c r="Z44" s="389"/>
      <c r="AA44" s="389"/>
      <c r="AB44" s="389"/>
      <c r="AC44" s="389"/>
      <c r="AD44" s="389"/>
      <c r="AE44" s="389"/>
      <c r="AF44" s="389"/>
      <c r="AG44" s="389"/>
      <c r="AH44" s="389"/>
      <c r="AI44" s="392"/>
      <c r="AJ44" s="389"/>
    </row>
    <row r="45" spans="1:36" s="366" customFormat="1" ht="12.75" customHeight="1">
      <c r="A45" s="393"/>
      <c r="B45" s="389"/>
      <c r="C45" s="391" t="s">
        <v>436</v>
      </c>
      <c r="D45" s="391"/>
      <c r="E45" s="389"/>
      <c r="F45" s="1835"/>
      <c r="G45" s="1835"/>
      <c r="H45" s="1835"/>
      <c r="I45" s="1835"/>
      <c r="J45" s="1835"/>
      <c r="K45" s="1835"/>
      <c r="L45" s="1835"/>
      <c r="M45" s="1835"/>
      <c r="N45" s="1835"/>
      <c r="O45" s="1835"/>
      <c r="P45" s="1835"/>
      <c r="Q45" s="1835"/>
      <c r="R45" s="1835"/>
      <c r="S45" s="1835"/>
      <c r="T45" s="1835"/>
      <c r="U45" s="1835"/>
      <c r="V45" s="1835"/>
      <c r="W45" s="1835"/>
      <c r="X45" s="1835"/>
      <c r="Y45" s="395"/>
      <c r="Z45" s="395"/>
      <c r="AA45" s="395"/>
      <c r="AB45" s="395"/>
      <c r="AC45" s="395"/>
      <c r="AD45" s="395"/>
      <c r="AE45" s="395"/>
      <c r="AF45" s="389"/>
      <c r="AG45" s="389"/>
      <c r="AH45" s="389"/>
      <c r="AI45" s="392"/>
      <c r="AJ45" s="389"/>
    </row>
    <row r="46" spans="1:36" s="366" customFormat="1" ht="12.75" customHeight="1">
      <c r="A46" s="396"/>
      <c r="B46" s="389"/>
      <c r="C46" s="389"/>
      <c r="D46" s="389"/>
      <c r="E46" s="389"/>
      <c r="F46" s="389"/>
      <c r="G46" s="389"/>
      <c r="H46" s="389"/>
      <c r="I46" s="389"/>
      <c r="J46" s="389"/>
      <c r="K46" s="389"/>
      <c r="L46" s="389"/>
      <c r="M46" s="389"/>
      <c r="N46" s="389"/>
      <c r="O46" s="389"/>
      <c r="P46" s="389"/>
      <c r="Q46" s="389"/>
      <c r="R46" s="389"/>
      <c r="S46" s="389"/>
      <c r="T46" s="389"/>
      <c r="U46" s="395"/>
      <c r="V46" s="395"/>
      <c r="W46" s="395"/>
      <c r="X46" s="395"/>
      <c r="Y46" s="395"/>
      <c r="Z46" s="395"/>
      <c r="AA46" s="395"/>
      <c r="AB46" s="395"/>
      <c r="AC46" s="395"/>
      <c r="AD46" s="395"/>
      <c r="AE46" s="395"/>
      <c r="AF46" s="395"/>
      <c r="AG46" s="395"/>
      <c r="AH46" s="395"/>
      <c r="AI46" s="392"/>
      <c r="AJ46" s="389"/>
    </row>
    <row r="47" spans="1:36" ht="14.1" customHeight="1">
      <c r="A47" s="396"/>
      <c r="B47" s="394" t="s">
        <v>832</v>
      </c>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1826" t="str">
        <f>IF(Application!Z18="","",Application!Z18)</f>
        <v/>
      </c>
      <c r="AB47" s="1826"/>
      <c r="AC47" s="1826"/>
      <c r="AD47" s="1826"/>
      <c r="AE47" s="1826"/>
      <c r="AF47" s="1826"/>
      <c r="AG47" s="1826"/>
      <c r="AH47" s="395"/>
      <c r="AI47" s="397"/>
      <c r="AJ47" s="390"/>
    </row>
    <row r="48" spans="1:36" ht="14.1" customHeight="1">
      <c r="A48" s="396"/>
      <c r="B48" s="394"/>
      <c r="C48" s="1828" t="s">
        <v>833</v>
      </c>
      <c r="D48" s="1828"/>
      <c r="E48" s="1828"/>
      <c r="F48" s="1828"/>
      <c r="G48" s="1828"/>
      <c r="H48" s="1828"/>
      <c r="I48" s="1828"/>
      <c r="J48" s="1828"/>
      <c r="K48" s="1828"/>
      <c r="L48" s="1828"/>
      <c r="M48" s="1828"/>
      <c r="N48" s="1828"/>
      <c r="O48" s="1828"/>
      <c r="P48" s="1828"/>
      <c r="Q48" s="1828"/>
      <c r="R48" s="1828"/>
      <c r="S48" s="1828"/>
      <c r="T48" s="1828"/>
      <c r="U48" s="1828"/>
      <c r="V48" s="1828"/>
      <c r="W48" s="1828"/>
      <c r="X48" s="1828"/>
      <c r="Y48" s="1828"/>
      <c r="Z48" s="1828"/>
      <c r="AA48" s="1827"/>
      <c r="AB48" s="1827"/>
      <c r="AC48" s="1827"/>
      <c r="AD48" s="1827"/>
      <c r="AE48" s="1827"/>
      <c r="AF48" s="1827"/>
      <c r="AG48" s="1827"/>
      <c r="AH48" s="395"/>
      <c r="AI48" s="397"/>
      <c r="AJ48" s="390"/>
    </row>
    <row r="49" spans="1:36" ht="3" customHeight="1">
      <c r="A49" s="393"/>
      <c r="B49" s="391"/>
      <c r="C49" s="389"/>
      <c r="D49" s="389"/>
      <c r="E49" s="389"/>
      <c r="F49" s="389"/>
      <c r="G49" s="389"/>
      <c r="H49" s="389"/>
      <c r="I49" s="389"/>
      <c r="J49" s="389"/>
      <c r="K49" s="389"/>
      <c r="L49" s="389"/>
      <c r="M49" s="389"/>
      <c r="N49" s="389"/>
      <c r="O49" s="389"/>
      <c r="P49" s="389"/>
      <c r="Q49" s="389"/>
      <c r="R49" s="389"/>
      <c r="S49" s="389"/>
      <c r="T49" s="389"/>
      <c r="U49" s="389"/>
      <c r="V49" s="389"/>
      <c r="W49" s="389"/>
      <c r="X49" s="389"/>
      <c r="Y49" s="389"/>
      <c r="Z49" s="389"/>
      <c r="AA49" s="389"/>
      <c r="AB49" s="389"/>
      <c r="AC49" s="389"/>
      <c r="AD49" s="389"/>
      <c r="AE49" s="389"/>
      <c r="AF49" s="389"/>
      <c r="AG49" s="389"/>
      <c r="AH49" s="389"/>
      <c r="AI49" s="397"/>
      <c r="AJ49" s="390"/>
    </row>
    <row r="50" spans="1:36" ht="14.1" customHeight="1">
      <c r="A50" s="388" t="s">
        <v>834</v>
      </c>
      <c r="B50" s="389"/>
      <c r="C50" s="389"/>
      <c r="D50" s="389"/>
      <c r="E50" s="389"/>
      <c r="F50" s="389"/>
      <c r="G50" s="389"/>
      <c r="H50" s="1828" t="s">
        <v>835</v>
      </c>
      <c r="I50" s="1836"/>
      <c r="J50" s="1836"/>
      <c r="K50" s="1836"/>
      <c r="L50" s="1836"/>
      <c r="M50" s="1836"/>
      <c r="N50" s="1836"/>
      <c r="O50" s="1836"/>
      <c r="P50" s="1836"/>
      <c r="Q50" s="1836"/>
      <c r="R50" s="399"/>
      <c r="S50" s="399"/>
      <c r="T50" s="400"/>
      <c r="U50" s="1826">
        <f>IF(Application!AB13="","",Application!AB13)</f>
        <v>2028</v>
      </c>
      <c r="V50" s="1826"/>
      <c r="W50" s="1826"/>
      <c r="X50" s="1826"/>
      <c r="Y50" s="1826"/>
      <c r="Z50" s="394" t="s">
        <v>261</v>
      </c>
      <c r="AA50" s="390"/>
      <c r="AB50" s="1826">
        <f>IF(Application!AE13="","",Application!AE13)</f>
        <v>3</v>
      </c>
      <c r="AC50" s="1826"/>
      <c r="AD50" s="1826"/>
      <c r="AE50" s="1826"/>
      <c r="AF50" s="1826"/>
      <c r="AG50" s="394" t="s">
        <v>262</v>
      </c>
      <c r="AH50" s="400"/>
      <c r="AI50" s="397"/>
      <c r="AJ50" s="390"/>
    </row>
    <row r="51" spans="1:36" ht="14.1" customHeight="1">
      <c r="A51" s="393"/>
      <c r="B51" s="394" t="s">
        <v>1065</v>
      </c>
      <c r="C51" s="391"/>
      <c r="D51" s="391"/>
      <c r="E51" s="391"/>
      <c r="F51" s="391"/>
      <c r="G51" s="391"/>
      <c r="H51" s="389"/>
      <c r="I51" s="389"/>
      <c r="J51" s="389"/>
      <c r="K51" s="389"/>
      <c r="L51" s="389"/>
      <c r="M51" s="400"/>
      <c r="N51" s="389"/>
      <c r="O51" s="389"/>
      <c r="P51" s="389"/>
      <c r="Q51" s="389"/>
      <c r="R51" s="389"/>
      <c r="S51" s="400"/>
      <c r="T51" s="400"/>
      <c r="U51" s="1827"/>
      <c r="V51" s="1827"/>
      <c r="W51" s="1827"/>
      <c r="X51" s="1827"/>
      <c r="Y51" s="1827"/>
      <c r="Z51" s="401" t="s">
        <v>836</v>
      </c>
      <c r="AA51" s="390"/>
      <c r="AB51" s="1827"/>
      <c r="AC51" s="1827"/>
      <c r="AD51" s="1827"/>
      <c r="AE51" s="1827"/>
      <c r="AF51" s="1827"/>
      <c r="AG51" s="401" t="s">
        <v>837</v>
      </c>
      <c r="AH51" s="400"/>
      <c r="AI51" s="397"/>
      <c r="AJ51" s="390"/>
    </row>
    <row r="52" spans="1:36" ht="14.1" customHeight="1">
      <c r="A52" s="393"/>
      <c r="B52" s="391" t="s">
        <v>838</v>
      </c>
      <c r="C52" s="391"/>
      <c r="D52" s="391"/>
      <c r="E52" s="391"/>
      <c r="F52" s="391"/>
      <c r="G52" s="391"/>
      <c r="H52" s="391"/>
      <c r="I52" s="391"/>
      <c r="J52" s="391"/>
      <c r="K52" s="391"/>
      <c r="L52" s="391"/>
      <c r="M52" s="391"/>
      <c r="N52" s="391"/>
      <c r="O52" s="391"/>
      <c r="P52" s="391"/>
      <c r="Q52" s="391"/>
      <c r="R52" s="391"/>
      <c r="S52" s="391"/>
      <c r="T52" s="391"/>
      <c r="U52" s="389"/>
      <c r="V52" s="389"/>
      <c r="W52" s="389"/>
      <c r="X52" s="389"/>
      <c r="Y52" s="389"/>
      <c r="Z52" s="389"/>
      <c r="AA52" s="389"/>
      <c r="AB52" s="389"/>
      <c r="AC52" s="389"/>
      <c r="AD52" s="389"/>
      <c r="AE52" s="389"/>
      <c r="AF52" s="389"/>
      <c r="AG52" s="389"/>
      <c r="AH52" s="389"/>
      <c r="AI52" s="397"/>
      <c r="AJ52" s="390"/>
    </row>
    <row r="53" spans="1:36" ht="6" customHeight="1">
      <c r="A53" s="393"/>
      <c r="B53" s="391"/>
      <c r="C53" s="391"/>
      <c r="D53" s="391"/>
      <c r="E53" s="391"/>
      <c r="F53" s="391"/>
      <c r="G53" s="391"/>
      <c r="H53" s="391"/>
      <c r="I53" s="391"/>
      <c r="J53" s="391"/>
      <c r="K53" s="391"/>
      <c r="L53" s="391"/>
      <c r="M53" s="391"/>
      <c r="N53" s="391"/>
      <c r="O53" s="391"/>
      <c r="P53" s="391"/>
      <c r="Q53" s="391"/>
      <c r="R53" s="391"/>
      <c r="S53" s="391"/>
      <c r="T53" s="391"/>
      <c r="U53" s="389"/>
      <c r="V53" s="389"/>
      <c r="W53" s="389"/>
      <c r="X53" s="389"/>
      <c r="Y53" s="389"/>
      <c r="Z53" s="389"/>
      <c r="AA53" s="389"/>
      <c r="AB53" s="389"/>
      <c r="AC53" s="389"/>
      <c r="AD53" s="389"/>
      <c r="AE53" s="389"/>
      <c r="AF53" s="389"/>
      <c r="AG53" s="389"/>
      <c r="AH53" s="389"/>
      <c r="AI53" s="397"/>
      <c r="AJ53" s="390"/>
    </row>
    <row r="54" spans="1:36" ht="14.1" customHeight="1">
      <c r="A54" s="388" t="s">
        <v>839</v>
      </c>
      <c r="B54" s="402"/>
      <c r="C54" s="402"/>
      <c r="D54" s="402"/>
      <c r="E54" s="402"/>
      <c r="F54" s="402"/>
      <c r="G54" s="402"/>
      <c r="H54" s="402"/>
      <c r="I54" s="402"/>
      <c r="J54" s="402"/>
      <c r="K54" s="391"/>
      <c r="L54" s="391"/>
      <c r="M54" s="391"/>
      <c r="N54" s="391"/>
      <c r="O54" s="391"/>
      <c r="P54" s="391"/>
      <c r="Q54" s="391"/>
      <c r="R54" s="391"/>
      <c r="S54" s="391"/>
      <c r="T54" s="391"/>
      <c r="U54" s="1826"/>
      <c r="V54" s="1826"/>
      <c r="W54" s="1826"/>
      <c r="X54" s="1826"/>
      <c r="Y54" s="1826"/>
      <c r="Z54" s="394" t="s">
        <v>261</v>
      </c>
      <c r="AA54" s="389"/>
      <c r="AB54" s="1826"/>
      <c r="AC54" s="1826"/>
      <c r="AD54" s="1826"/>
      <c r="AE54" s="1826"/>
      <c r="AF54" s="1826"/>
      <c r="AG54" s="394" t="s">
        <v>262</v>
      </c>
      <c r="AH54" s="389"/>
      <c r="AI54" s="397"/>
      <c r="AJ54" s="390"/>
    </row>
    <row r="55" spans="1:36" ht="14.1" customHeight="1">
      <c r="A55" s="393"/>
      <c r="B55" s="391" t="s">
        <v>840</v>
      </c>
      <c r="C55" s="391"/>
      <c r="D55" s="391"/>
      <c r="E55" s="391"/>
      <c r="F55" s="391"/>
      <c r="G55" s="391"/>
      <c r="H55" s="391"/>
      <c r="I55" s="391"/>
      <c r="J55" s="391"/>
      <c r="K55" s="391"/>
      <c r="L55" s="391"/>
      <c r="M55" s="391"/>
      <c r="N55" s="391"/>
      <c r="O55" s="391"/>
      <c r="P55" s="391"/>
      <c r="Q55" s="391"/>
      <c r="R55" s="391"/>
      <c r="S55" s="391"/>
      <c r="T55" s="391"/>
      <c r="U55" s="1827"/>
      <c r="V55" s="1827"/>
      <c r="W55" s="1827"/>
      <c r="X55" s="1827"/>
      <c r="Y55" s="1827"/>
      <c r="Z55" s="401" t="s">
        <v>836</v>
      </c>
      <c r="AA55" s="390"/>
      <c r="AB55" s="1827"/>
      <c r="AC55" s="1827"/>
      <c r="AD55" s="1827"/>
      <c r="AE55" s="1827"/>
      <c r="AF55" s="1827"/>
      <c r="AG55" s="391" t="s">
        <v>841</v>
      </c>
      <c r="AH55" s="389"/>
      <c r="AI55" s="397"/>
      <c r="AJ55" s="390"/>
    </row>
    <row r="56" spans="1:36" ht="6" customHeight="1">
      <c r="A56" s="393"/>
      <c r="B56" s="391"/>
      <c r="C56" s="391"/>
      <c r="D56" s="391"/>
      <c r="E56" s="391"/>
      <c r="F56" s="391"/>
      <c r="G56" s="391"/>
      <c r="H56" s="391"/>
      <c r="I56" s="391"/>
      <c r="J56" s="391"/>
      <c r="K56" s="391"/>
      <c r="L56" s="391"/>
      <c r="M56" s="391"/>
      <c r="N56" s="391"/>
      <c r="O56" s="391"/>
      <c r="P56" s="391"/>
      <c r="Q56" s="391"/>
      <c r="R56" s="391"/>
      <c r="S56" s="391"/>
      <c r="T56" s="391"/>
      <c r="U56" s="389"/>
      <c r="V56" s="389"/>
      <c r="W56" s="389"/>
      <c r="X56" s="389"/>
      <c r="Y56" s="389"/>
      <c r="Z56" s="389"/>
      <c r="AA56" s="389"/>
      <c r="AB56" s="389"/>
      <c r="AC56" s="389"/>
      <c r="AD56" s="389"/>
      <c r="AE56" s="389"/>
      <c r="AF56" s="389"/>
      <c r="AG56" s="389"/>
      <c r="AH56" s="389"/>
      <c r="AI56" s="397"/>
      <c r="AJ56" s="390"/>
    </row>
    <row r="57" spans="1:36" ht="14.1" customHeight="1">
      <c r="A57" s="1839" t="s">
        <v>1066</v>
      </c>
      <c r="B57" s="1840"/>
      <c r="C57" s="1840"/>
      <c r="D57" s="1840"/>
      <c r="E57" s="1840"/>
      <c r="F57" s="1840"/>
      <c r="G57" s="1840"/>
      <c r="H57" s="1840"/>
      <c r="I57" s="1840"/>
      <c r="J57" s="1840"/>
      <c r="K57" s="1840"/>
      <c r="L57" s="1840"/>
      <c r="M57" s="1840"/>
      <c r="N57" s="1840"/>
      <c r="O57" s="1840"/>
      <c r="P57" s="1840"/>
      <c r="Q57" s="1840"/>
      <c r="R57" s="1840"/>
      <c r="S57" s="1840"/>
      <c r="T57" s="1840"/>
      <c r="U57" s="1840"/>
      <c r="V57" s="1840"/>
      <c r="W57" s="1840"/>
      <c r="X57" s="1840"/>
      <c r="Y57" s="1840"/>
      <c r="Z57" s="1840"/>
      <c r="AA57" s="1840"/>
      <c r="AB57" s="1840"/>
      <c r="AC57" s="1840"/>
      <c r="AD57" s="1840"/>
      <c r="AE57" s="111" t="s">
        <v>66</v>
      </c>
      <c r="AF57" s="259" t="s">
        <v>279</v>
      </c>
      <c r="AG57" s="260" t="s">
        <v>275</v>
      </c>
      <c r="AH57" s="111" t="s">
        <v>65</v>
      </c>
      <c r="AI57" s="558" t="s">
        <v>280</v>
      </c>
      <c r="AJ57" s="390"/>
    </row>
    <row r="58" spans="1:36" ht="14.1" customHeight="1">
      <c r="A58" s="388"/>
      <c r="B58" s="1838" t="s">
        <v>1067</v>
      </c>
      <c r="C58" s="1838"/>
      <c r="D58" s="1838"/>
      <c r="E58" s="1838"/>
      <c r="F58" s="1838"/>
      <c r="G58" s="1838"/>
      <c r="H58" s="1838"/>
      <c r="I58" s="1838"/>
      <c r="J58" s="1838"/>
      <c r="K58" s="1838"/>
      <c r="L58" s="1838"/>
      <c r="M58" s="1838"/>
      <c r="N58" s="1838"/>
      <c r="O58" s="1838"/>
      <c r="P58" s="1838"/>
      <c r="Q58" s="1838"/>
      <c r="R58" s="1838"/>
      <c r="S58" s="1838"/>
      <c r="T58" s="1838"/>
      <c r="U58" s="1838"/>
      <c r="V58" s="1838"/>
      <c r="W58" s="1838"/>
      <c r="X58" s="1838"/>
      <c r="Y58" s="1838"/>
      <c r="Z58" s="1838"/>
      <c r="AA58" s="1838"/>
      <c r="AB58" s="1838"/>
      <c r="AC58" s="1838"/>
      <c r="AD58" s="1838"/>
      <c r="AE58" s="1838"/>
      <c r="AF58" s="261" t="s">
        <v>381</v>
      </c>
      <c r="AG58" s="261" t="s">
        <v>283</v>
      </c>
      <c r="AH58" s="261" t="s">
        <v>382</v>
      </c>
      <c r="AI58" s="554"/>
      <c r="AJ58" s="390"/>
    </row>
    <row r="59" spans="1:36" ht="12.75" customHeight="1">
      <c r="A59" s="393"/>
      <c r="B59" s="1838"/>
      <c r="C59" s="1838"/>
      <c r="D59" s="1838"/>
      <c r="E59" s="1838"/>
      <c r="F59" s="1838"/>
      <c r="G59" s="1838"/>
      <c r="H59" s="1838"/>
      <c r="I59" s="1838"/>
      <c r="J59" s="1838"/>
      <c r="K59" s="1838"/>
      <c r="L59" s="1838"/>
      <c r="M59" s="1838"/>
      <c r="N59" s="1838"/>
      <c r="O59" s="1838"/>
      <c r="P59" s="1838"/>
      <c r="Q59" s="1838"/>
      <c r="R59" s="1838"/>
      <c r="S59" s="1838"/>
      <c r="T59" s="1838"/>
      <c r="U59" s="1838"/>
      <c r="V59" s="1838"/>
      <c r="W59" s="1838"/>
      <c r="X59" s="1838"/>
      <c r="Y59" s="1838"/>
      <c r="Z59" s="1838"/>
      <c r="AA59" s="1838"/>
      <c r="AB59" s="1838"/>
      <c r="AC59" s="1838"/>
      <c r="AD59" s="1838"/>
      <c r="AE59" s="1838"/>
      <c r="AF59" s="389"/>
      <c r="AG59" s="389"/>
      <c r="AH59" s="389"/>
      <c r="AI59" s="397"/>
      <c r="AJ59" s="390"/>
    </row>
    <row r="60" spans="1:36" ht="12.75" customHeight="1">
      <c r="A60" s="393"/>
      <c r="B60" s="528"/>
      <c r="C60" s="528"/>
      <c r="D60" s="528"/>
      <c r="E60" s="528"/>
      <c r="F60" s="528"/>
      <c r="G60" s="528"/>
      <c r="H60" s="528"/>
      <c r="I60" s="528"/>
      <c r="J60" s="528"/>
      <c r="K60" s="528"/>
      <c r="L60" s="528"/>
      <c r="M60" s="528"/>
      <c r="N60" s="528"/>
      <c r="O60" s="528"/>
      <c r="P60" s="528"/>
      <c r="Q60" s="528"/>
      <c r="R60" s="528"/>
      <c r="S60" s="528"/>
      <c r="T60" s="528"/>
      <c r="U60" s="528"/>
      <c r="V60" s="528"/>
      <c r="W60" s="528"/>
      <c r="X60" s="528"/>
      <c r="Y60" s="528"/>
      <c r="Z60" s="528"/>
      <c r="AA60" s="528"/>
      <c r="AB60" s="528"/>
      <c r="AC60" s="528"/>
      <c r="AD60" s="528"/>
      <c r="AE60" s="528"/>
      <c r="AF60" s="389"/>
      <c r="AG60" s="389"/>
      <c r="AH60" s="389"/>
      <c r="AI60" s="397"/>
      <c r="AJ60" s="390"/>
    </row>
    <row r="61" spans="1:36" ht="12.75" customHeight="1">
      <c r="A61" s="393"/>
      <c r="B61" s="528"/>
      <c r="C61" s="528"/>
      <c r="D61" s="528"/>
      <c r="E61" s="528"/>
      <c r="F61" s="528"/>
      <c r="G61" s="528"/>
      <c r="H61" s="528"/>
      <c r="I61" s="528"/>
      <c r="J61" s="528"/>
      <c r="K61" s="528"/>
      <c r="L61" s="528"/>
      <c r="M61" s="528"/>
      <c r="N61" s="528"/>
      <c r="O61" s="528"/>
      <c r="P61" s="528"/>
      <c r="Q61" s="528"/>
      <c r="R61" s="528"/>
      <c r="S61" s="528"/>
      <c r="T61" s="528"/>
      <c r="U61" s="528"/>
      <c r="V61" s="528"/>
      <c r="W61" s="528"/>
      <c r="X61" s="528"/>
      <c r="Y61" s="528"/>
      <c r="Z61" s="528"/>
      <c r="AA61" s="528"/>
      <c r="AB61" s="528"/>
      <c r="AC61" s="528"/>
      <c r="AD61" s="528"/>
      <c r="AE61" s="528"/>
      <c r="AF61" s="389"/>
      <c r="AG61" s="389"/>
      <c r="AH61" s="389"/>
      <c r="AI61" s="397"/>
      <c r="AJ61" s="390"/>
    </row>
    <row r="62" spans="1:36" ht="14.1" customHeight="1">
      <c r="A62" s="393"/>
      <c r="B62" s="403" t="s">
        <v>599</v>
      </c>
      <c r="C62" s="389"/>
      <c r="D62" s="389"/>
      <c r="E62" s="389"/>
      <c r="F62" s="389"/>
      <c r="G62" s="389"/>
      <c r="H62" s="389"/>
      <c r="I62" s="389"/>
      <c r="J62" s="389"/>
      <c r="K62" s="389"/>
      <c r="L62" s="389"/>
      <c r="M62" s="389"/>
      <c r="N62" s="389"/>
      <c r="O62" s="389"/>
      <c r="P62" s="389"/>
      <c r="Q62" s="391" t="s">
        <v>600</v>
      </c>
      <c r="R62" s="389"/>
      <c r="T62" s="391"/>
      <c r="U62" s="389"/>
      <c r="V62" s="389"/>
      <c r="W62" s="389"/>
      <c r="X62" s="389"/>
      <c r="Y62" s="389"/>
      <c r="Z62" s="389"/>
      <c r="AA62" s="389"/>
      <c r="AB62" s="389"/>
      <c r="AC62" s="389"/>
      <c r="AD62" s="389"/>
      <c r="AE62" s="389"/>
      <c r="AF62" s="389"/>
      <c r="AG62" s="389"/>
      <c r="AH62" s="389"/>
      <c r="AI62" s="397"/>
      <c r="AJ62" s="390"/>
    </row>
    <row r="63" spans="1:36" ht="14.1" customHeight="1">
      <c r="A63" s="393"/>
      <c r="B63" s="403" t="s">
        <v>1068</v>
      </c>
      <c r="C63" s="389"/>
      <c r="D63" s="389"/>
      <c r="E63" s="389"/>
      <c r="F63" s="389"/>
      <c r="G63" s="389"/>
      <c r="H63" s="389"/>
      <c r="I63" s="389"/>
      <c r="J63" s="389"/>
      <c r="K63" s="389"/>
      <c r="L63" s="389"/>
      <c r="M63" s="389"/>
      <c r="N63" s="389"/>
      <c r="O63" s="389"/>
      <c r="P63" s="389"/>
      <c r="Q63" s="389"/>
      <c r="R63" s="389"/>
      <c r="S63" s="389"/>
      <c r="T63" s="389"/>
      <c r="U63" s="389"/>
      <c r="V63" s="389"/>
      <c r="W63" s="389"/>
      <c r="X63" s="389"/>
      <c r="Y63" s="389"/>
      <c r="Z63" s="389"/>
      <c r="AA63" s="389"/>
      <c r="AB63" s="389"/>
      <c r="AC63" s="389"/>
      <c r="AD63" s="389"/>
      <c r="AE63" s="389"/>
      <c r="AF63" s="389"/>
      <c r="AG63" s="389"/>
      <c r="AH63" s="389"/>
      <c r="AI63" s="397"/>
      <c r="AJ63" s="390"/>
    </row>
    <row r="64" spans="1:36" ht="14.1" customHeight="1">
      <c r="A64" s="393"/>
      <c r="B64" s="404" t="s">
        <v>842</v>
      </c>
      <c r="C64" s="389"/>
      <c r="D64" s="389"/>
      <c r="E64" s="389"/>
      <c r="F64" s="389"/>
      <c r="G64" s="389"/>
      <c r="H64" s="389"/>
      <c r="I64" s="389"/>
      <c r="J64" s="389"/>
      <c r="K64" s="389"/>
      <c r="L64" s="389"/>
      <c r="M64" s="389"/>
      <c r="N64" s="389"/>
      <c r="O64" s="389"/>
      <c r="P64" s="389"/>
      <c r="Q64" s="389"/>
      <c r="R64" s="389"/>
      <c r="S64" s="389"/>
      <c r="T64" s="389"/>
      <c r="U64" s="389"/>
      <c r="V64" s="389"/>
      <c r="W64" s="389"/>
      <c r="X64" s="405"/>
      <c r="Y64" s="405"/>
      <c r="Z64" s="405"/>
      <c r="AA64" s="405"/>
      <c r="AB64" s="389"/>
      <c r="AC64" s="389"/>
      <c r="AD64" s="389"/>
      <c r="AE64" s="389"/>
      <c r="AF64" s="389"/>
      <c r="AG64" s="389"/>
      <c r="AH64" s="389"/>
      <c r="AI64" s="397"/>
      <c r="AJ64" s="390"/>
    </row>
    <row r="65" spans="1:36" ht="14.1" customHeight="1">
      <c r="A65" s="393"/>
      <c r="B65" s="404"/>
      <c r="C65" s="389"/>
      <c r="D65" s="389"/>
      <c r="E65" s="389"/>
      <c r="F65" s="389"/>
      <c r="G65" s="389"/>
      <c r="H65" s="389"/>
      <c r="I65" s="389"/>
      <c r="J65" s="389"/>
      <c r="K65" s="389"/>
      <c r="L65" s="389"/>
      <c r="M65" s="389"/>
      <c r="N65" s="389"/>
      <c r="O65" s="389"/>
      <c r="P65" s="389"/>
      <c r="Q65" s="389"/>
      <c r="R65" s="389"/>
      <c r="S65" s="389"/>
      <c r="T65" s="389"/>
      <c r="U65" s="389"/>
      <c r="V65" s="389"/>
      <c r="W65" s="389"/>
      <c r="X65" s="405"/>
      <c r="Y65" s="405"/>
      <c r="Z65" s="405"/>
      <c r="AA65" s="405"/>
      <c r="AB65" s="389"/>
      <c r="AC65" s="389"/>
      <c r="AD65" s="389"/>
      <c r="AE65" s="389"/>
      <c r="AF65" s="389"/>
      <c r="AG65" s="389"/>
      <c r="AH65" s="389"/>
      <c r="AI65" s="397"/>
      <c r="AJ65" s="390"/>
    </row>
    <row r="66" spans="1:36" ht="14.1" customHeight="1">
      <c r="A66" s="393"/>
      <c r="B66" s="1841" t="s">
        <v>2137</v>
      </c>
      <c r="C66" s="1841"/>
      <c r="D66" s="1841"/>
      <c r="E66" s="1841"/>
      <c r="F66" s="1841"/>
      <c r="G66" s="1841"/>
      <c r="H66" s="1841"/>
      <c r="I66" s="1841"/>
      <c r="J66" s="1841"/>
      <c r="K66" s="1841"/>
      <c r="L66" s="1841"/>
      <c r="M66" s="1841"/>
      <c r="N66" s="1841"/>
      <c r="O66" s="1841"/>
      <c r="P66" s="1841"/>
      <c r="Q66" s="1841"/>
      <c r="R66" s="1841"/>
      <c r="S66" s="1841"/>
      <c r="T66" s="390"/>
      <c r="U66" s="405"/>
      <c r="V66" s="390"/>
      <c r="W66" s="1826" t="str">
        <f>IF('申請人用（認定）１'!Y3="","",YEAR('申請人用（認定）１'!Y3))</f>
        <v/>
      </c>
      <c r="X66" s="1826"/>
      <c r="Y66" s="1826"/>
      <c r="Z66" s="1844" t="s">
        <v>261</v>
      </c>
      <c r="AA66" s="1844"/>
      <c r="AB66" s="1826" t="str">
        <f>IF('申請人用（認定）１'!Y3="","",MONTH('申請人用（認定）１'!Y3))</f>
        <v/>
      </c>
      <c r="AC66" s="1826"/>
      <c r="AD66" s="1844" t="s">
        <v>262</v>
      </c>
      <c r="AE66" s="1844"/>
      <c r="AF66" s="1826" t="str">
        <f>IF('申請人用（認定）１'!Y3="","",DAY('申請人用（認定）１'!Y3))</f>
        <v/>
      </c>
      <c r="AG66" s="1826"/>
      <c r="AH66" s="405" t="s">
        <v>263</v>
      </c>
      <c r="AI66" s="397"/>
      <c r="AJ66" s="390"/>
    </row>
    <row r="67" spans="1:36" ht="14.1" customHeight="1" thickBot="1">
      <c r="A67" s="393"/>
      <c r="B67" s="1842"/>
      <c r="C67" s="1842"/>
      <c r="D67" s="1842"/>
      <c r="E67" s="1842"/>
      <c r="F67" s="1842"/>
      <c r="G67" s="1842"/>
      <c r="H67" s="1842"/>
      <c r="I67" s="1842"/>
      <c r="J67" s="1842"/>
      <c r="K67" s="1842"/>
      <c r="L67" s="1842"/>
      <c r="M67" s="1842"/>
      <c r="N67" s="1842"/>
      <c r="O67" s="1842"/>
      <c r="P67" s="1842"/>
      <c r="Q67" s="1842"/>
      <c r="R67" s="1842"/>
      <c r="S67" s="1842"/>
      <c r="T67" s="406"/>
      <c r="U67" s="407"/>
      <c r="V67" s="408"/>
      <c r="W67" s="1843"/>
      <c r="X67" s="1843"/>
      <c r="Y67" s="1843"/>
      <c r="Z67" s="1837" t="s">
        <v>266</v>
      </c>
      <c r="AA67" s="1837"/>
      <c r="AB67" s="1843"/>
      <c r="AC67" s="1843"/>
      <c r="AD67" s="1837" t="s">
        <v>267</v>
      </c>
      <c r="AE67" s="1837"/>
      <c r="AF67" s="1843"/>
      <c r="AG67" s="1843"/>
      <c r="AH67" s="407" t="s">
        <v>268</v>
      </c>
      <c r="AI67" s="397"/>
      <c r="AJ67" s="390"/>
    </row>
    <row r="68" spans="1:36" ht="12.75" customHeight="1" thickTop="1">
      <c r="A68" s="409"/>
      <c r="B68" s="390"/>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7"/>
      <c r="AJ68" s="390"/>
    </row>
    <row r="69" spans="1:36" ht="14.1" customHeight="1">
      <c r="A69" s="409"/>
      <c r="B69" s="410" t="s">
        <v>603</v>
      </c>
      <c r="C69" s="411"/>
      <c r="D69" s="401" t="s">
        <v>605</v>
      </c>
      <c r="E69" s="401"/>
      <c r="F69" s="411"/>
      <c r="G69" s="411"/>
      <c r="H69" s="411"/>
      <c r="I69" s="411"/>
      <c r="J69" s="411"/>
      <c r="K69" s="411"/>
      <c r="L69" s="411"/>
      <c r="M69" s="411"/>
      <c r="N69" s="411"/>
      <c r="O69" s="411"/>
      <c r="P69" s="411"/>
      <c r="Q69" s="411"/>
      <c r="R69" s="411"/>
      <c r="S69" s="411"/>
      <c r="T69" s="411"/>
      <c r="U69" s="411"/>
      <c r="V69" s="411"/>
      <c r="W69" s="411"/>
      <c r="X69" s="411"/>
      <c r="Y69" s="411"/>
      <c r="Z69" s="411"/>
      <c r="AA69" s="411"/>
      <c r="AB69" s="411"/>
      <c r="AC69" s="411"/>
      <c r="AD69" s="412"/>
      <c r="AE69" s="411"/>
      <c r="AF69" s="391"/>
      <c r="AG69" s="413"/>
      <c r="AH69" s="390"/>
      <c r="AI69" s="397"/>
      <c r="AJ69" s="390"/>
    </row>
    <row r="70" spans="1:36" ht="14.1" customHeight="1">
      <c r="A70" s="409"/>
      <c r="B70" s="410" t="s">
        <v>1069</v>
      </c>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414"/>
      <c r="AF70" s="391"/>
      <c r="AG70" s="413"/>
      <c r="AH70" s="390"/>
      <c r="AI70" s="397"/>
      <c r="AJ70" s="390"/>
    </row>
    <row r="71" spans="1:36" ht="14.1" customHeight="1">
      <c r="A71" s="409"/>
      <c r="B71" s="1838" t="s">
        <v>843</v>
      </c>
      <c r="C71" s="1838"/>
      <c r="D71" s="1838"/>
      <c r="E71" s="1838"/>
      <c r="F71" s="1838"/>
      <c r="G71" s="1838"/>
      <c r="H71" s="1838"/>
      <c r="I71" s="1838"/>
      <c r="J71" s="1838"/>
      <c r="K71" s="1838"/>
      <c r="L71" s="1838"/>
      <c r="M71" s="1838"/>
      <c r="N71" s="1838"/>
      <c r="O71" s="1838"/>
      <c r="P71" s="1838"/>
      <c r="Q71" s="1838"/>
      <c r="R71" s="1838"/>
      <c r="S71" s="1838"/>
      <c r="T71" s="1838"/>
      <c r="U71" s="1838"/>
      <c r="V71" s="1838"/>
      <c r="W71" s="1838"/>
      <c r="X71" s="1838"/>
      <c r="Y71" s="1838"/>
      <c r="Z71" s="1838"/>
      <c r="AA71" s="1838"/>
      <c r="AB71" s="1838"/>
      <c r="AC71" s="1838"/>
      <c r="AD71" s="1838"/>
      <c r="AE71" s="1838"/>
      <c r="AF71" s="1838"/>
      <c r="AG71" s="1838"/>
      <c r="AH71" s="1838"/>
      <c r="AI71" s="397"/>
      <c r="AJ71" s="390"/>
    </row>
    <row r="72" spans="1:36" ht="14.1" customHeight="1">
      <c r="A72" s="409"/>
      <c r="B72" s="1838"/>
      <c r="C72" s="1838"/>
      <c r="D72" s="1838"/>
      <c r="E72" s="1838"/>
      <c r="F72" s="1838"/>
      <c r="G72" s="1838"/>
      <c r="H72" s="1838"/>
      <c r="I72" s="1838"/>
      <c r="J72" s="1838"/>
      <c r="K72" s="1838"/>
      <c r="L72" s="1838"/>
      <c r="M72" s="1838"/>
      <c r="N72" s="1838"/>
      <c r="O72" s="1838"/>
      <c r="P72" s="1838"/>
      <c r="Q72" s="1838"/>
      <c r="R72" s="1838"/>
      <c r="S72" s="1838"/>
      <c r="T72" s="1838"/>
      <c r="U72" s="1838"/>
      <c r="V72" s="1838"/>
      <c r="W72" s="1838"/>
      <c r="X72" s="1838"/>
      <c r="Y72" s="1838"/>
      <c r="Z72" s="1838"/>
      <c r="AA72" s="1838"/>
      <c r="AB72" s="1838"/>
      <c r="AC72" s="1838"/>
      <c r="AD72" s="1838"/>
      <c r="AE72" s="1838"/>
      <c r="AF72" s="1838"/>
      <c r="AG72" s="1838"/>
      <c r="AH72" s="1838"/>
      <c r="AI72" s="397"/>
      <c r="AJ72" s="390"/>
    </row>
    <row r="73" spans="1:36" ht="14.1" customHeight="1">
      <c r="A73" s="415"/>
      <c r="B73" s="416"/>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7"/>
      <c r="AJ73" s="390"/>
    </row>
    <row r="74" spans="1:36" ht="14.1" customHeight="1">
      <c r="A74" s="418"/>
      <c r="B74" s="419"/>
      <c r="C74" s="419"/>
      <c r="D74" s="419"/>
      <c r="E74" s="419"/>
      <c r="F74" s="419"/>
      <c r="G74" s="419"/>
      <c r="H74" s="419"/>
      <c r="I74" s="419"/>
      <c r="J74" s="419"/>
      <c r="K74" s="419"/>
      <c r="L74" s="419"/>
      <c r="M74" s="419"/>
      <c r="N74" s="419"/>
      <c r="O74" s="419"/>
      <c r="P74" s="419"/>
      <c r="Q74" s="419"/>
      <c r="R74" s="419"/>
      <c r="S74" s="419"/>
      <c r="T74" s="419"/>
      <c r="U74" s="419"/>
      <c r="V74" s="419"/>
      <c r="W74" s="419"/>
      <c r="X74" s="419"/>
      <c r="Y74" s="419"/>
      <c r="Z74" s="419"/>
      <c r="AA74" s="419"/>
      <c r="AB74" s="419"/>
      <c r="AC74" s="419"/>
      <c r="AD74" s="419"/>
      <c r="AE74" s="419"/>
      <c r="AF74" s="419"/>
      <c r="AG74" s="419"/>
      <c r="AH74" s="419"/>
      <c r="AI74" s="397"/>
      <c r="AJ74" s="390"/>
    </row>
    <row r="75" spans="1:36" ht="14.1" customHeight="1">
      <c r="A75" s="409"/>
      <c r="B75" s="390"/>
      <c r="C75" s="390"/>
      <c r="D75" s="390"/>
      <c r="E75" s="390"/>
      <c r="F75" s="390"/>
      <c r="G75" s="390"/>
      <c r="H75" s="390"/>
      <c r="I75" s="390"/>
      <c r="J75" s="390"/>
      <c r="K75" s="390"/>
      <c r="L75" s="390"/>
      <c r="M75" s="390"/>
      <c r="N75" s="390"/>
      <c r="O75" s="390"/>
      <c r="P75" s="390"/>
      <c r="Q75" s="390"/>
      <c r="R75" s="390"/>
      <c r="S75" s="390"/>
      <c r="T75" s="390"/>
      <c r="U75" s="390"/>
      <c r="V75" s="390"/>
      <c r="W75" s="390"/>
      <c r="X75" s="390"/>
      <c r="Y75" s="390"/>
      <c r="Z75" s="390"/>
      <c r="AA75" s="390"/>
      <c r="AB75" s="390"/>
      <c r="AC75" s="390"/>
      <c r="AD75" s="390"/>
      <c r="AE75" s="390"/>
      <c r="AF75" s="390"/>
      <c r="AG75" s="390"/>
      <c r="AH75" s="390"/>
      <c r="AI75" s="397"/>
      <c r="AJ75" s="390"/>
    </row>
    <row r="76" spans="1:36" ht="14.1" customHeight="1">
      <c r="A76" s="409"/>
      <c r="B76" s="390"/>
      <c r="C76" s="390"/>
      <c r="D76" s="390"/>
      <c r="E76" s="390"/>
      <c r="F76" s="390"/>
      <c r="G76" s="390"/>
      <c r="H76" s="390"/>
      <c r="I76" s="390"/>
      <c r="J76" s="390"/>
      <c r="K76" s="390"/>
      <c r="L76" s="390"/>
      <c r="M76" s="390"/>
      <c r="N76" s="390"/>
      <c r="O76" s="390"/>
      <c r="P76" s="390"/>
      <c r="Q76" s="390"/>
      <c r="R76" s="390"/>
      <c r="S76" s="390"/>
      <c r="T76" s="390"/>
      <c r="U76" s="390"/>
      <c r="V76" s="390"/>
      <c r="W76" s="390"/>
      <c r="X76" s="390"/>
      <c r="Y76" s="390"/>
      <c r="Z76" s="390"/>
      <c r="AA76" s="390"/>
      <c r="AB76" s="390"/>
      <c r="AC76" s="390"/>
      <c r="AD76" s="390"/>
      <c r="AE76" s="390"/>
      <c r="AF76" s="390"/>
      <c r="AG76" s="390"/>
      <c r="AH76" s="390"/>
      <c r="AI76" s="397"/>
      <c r="AJ76" s="390"/>
    </row>
    <row r="77" spans="1:36" ht="14.1" customHeight="1">
      <c r="A77" s="409"/>
      <c r="B77" s="390"/>
      <c r="C77" s="390"/>
      <c r="D77" s="390"/>
      <c r="E77" s="390"/>
      <c r="F77" s="390"/>
      <c r="G77" s="390"/>
      <c r="H77" s="390"/>
      <c r="I77" s="390"/>
      <c r="J77" s="390"/>
      <c r="K77" s="390"/>
      <c r="L77" s="390"/>
      <c r="M77" s="390"/>
      <c r="N77" s="390"/>
      <c r="O77" s="390"/>
      <c r="P77" s="390"/>
      <c r="Q77" s="390"/>
      <c r="R77" s="390"/>
      <c r="S77" s="390"/>
      <c r="T77" s="390"/>
      <c r="U77" s="390"/>
      <c r="V77" s="390"/>
      <c r="W77" s="390"/>
      <c r="X77" s="390"/>
      <c r="Y77" s="390"/>
      <c r="Z77" s="390"/>
      <c r="AA77" s="390"/>
      <c r="AB77" s="390"/>
      <c r="AC77" s="390"/>
      <c r="AD77" s="390"/>
      <c r="AE77" s="390"/>
      <c r="AF77" s="390"/>
      <c r="AG77" s="390"/>
      <c r="AH77" s="390"/>
      <c r="AI77" s="397"/>
      <c r="AJ77" s="390"/>
    </row>
    <row r="78" spans="1:36" ht="14.1" customHeight="1">
      <c r="A78" s="415"/>
      <c r="B78" s="416"/>
      <c r="C78" s="416"/>
      <c r="D78" s="416"/>
      <c r="E78" s="416"/>
      <c r="F78" s="416"/>
      <c r="G78" s="416"/>
      <c r="H78" s="416"/>
      <c r="I78" s="416"/>
      <c r="J78" s="416"/>
      <c r="K78" s="416"/>
      <c r="L78" s="416"/>
      <c r="M78" s="416"/>
      <c r="N78" s="416"/>
      <c r="O78" s="416"/>
      <c r="P78" s="416"/>
      <c r="Q78" s="416"/>
      <c r="R78" s="416"/>
      <c r="S78" s="416"/>
      <c r="T78" s="416"/>
      <c r="U78" s="416"/>
      <c r="V78" s="416"/>
      <c r="W78" s="416"/>
      <c r="X78" s="416"/>
      <c r="Y78" s="416"/>
      <c r="Z78" s="416"/>
      <c r="AA78" s="416"/>
      <c r="AB78" s="416"/>
      <c r="AC78" s="416"/>
      <c r="AD78" s="416"/>
      <c r="AE78" s="416"/>
      <c r="AF78" s="416"/>
      <c r="AG78" s="416"/>
      <c r="AH78" s="416"/>
      <c r="AI78" s="417"/>
      <c r="AJ78" s="390"/>
    </row>
    <row r="79" spans="1:36" ht="15" customHeight="1">
      <c r="A79" s="420"/>
    </row>
    <row r="80" spans="1:36" ht="15" customHeight="1">
      <c r="A80" s="421"/>
    </row>
    <row r="81" spans="1:1" ht="15" customHeight="1">
      <c r="A81" s="421"/>
    </row>
    <row r="82" spans="1:1" ht="15" customHeight="1">
      <c r="A82" s="421"/>
    </row>
    <row r="83" spans="1:1" ht="15" customHeight="1">
      <c r="A83" s="421"/>
    </row>
    <row r="84" spans="1:1" ht="15" customHeight="1">
      <c r="A84" s="421"/>
    </row>
    <row r="85" spans="1:1" ht="15" customHeight="1">
      <c r="A85" s="421"/>
    </row>
    <row r="86" spans="1:1" ht="15" customHeight="1">
      <c r="A86" s="421"/>
    </row>
    <row r="87" spans="1:1" ht="15" customHeight="1">
      <c r="A87" s="421"/>
    </row>
    <row r="88" spans="1:1" ht="15" customHeight="1">
      <c r="A88" s="421"/>
    </row>
    <row r="89" spans="1:1" ht="15" customHeight="1">
      <c r="A89" s="421"/>
    </row>
    <row r="90" spans="1:1" ht="15" customHeight="1"/>
    <row r="91" spans="1:1" ht="15" customHeight="1"/>
    <row r="92" spans="1:1" ht="15" customHeight="1"/>
    <row r="93" spans="1:1" ht="15" customHeight="1"/>
    <row r="94" spans="1:1" ht="15" customHeight="1"/>
    <row r="95" spans="1:1" ht="15" customHeight="1"/>
    <row r="96" spans="1:1"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sheetData>
  <sheetProtection algorithmName="SHA-512" hashValue="uIrUBA9e7+isVGPmIAfnQaHBcWpv0oSjMP/0R+RyoPpxFaAZfziQ7MP47TNaHFVSaGGQJ9eXZGmZwe7bFF6jUg==" saltValue="1SDgQanXMQa7YnP+atsQTQ==" spinCount="100000" sheet="1" formatCells="0" selectLockedCells="1"/>
  <mergeCells count="29">
    <mergeCell ref="AD67:AE67"/>
    <mergeCell ref="B71:AH72"/>
    <mergeCell ref="A57:AD57"/>
    <mergeCell ref="B58:AE59"/>
    <mergeCell ref="B66:S67"/>
    <mergeCell ref="W66:Y67"/>
    <mergeCell ref="Z66:AA66"/>
    <mergeCell ref="AB66:AC67"/>
    <mergeCell ref="AD66:AE66"/>
    <mergeCell ref="AF66:AG67"/>
    <mergeCell ref="Z67:AA67"/>
    <mergeCell ref="H50:Q50"/>
    <mergeCell ref="U50:Y51"/>
    <mergeCell ref="AB50:AF51"/>
    <mergeCell ref="U54:Y55"/>
    <mergeCell ref="AB54:AF55"/>
    <mergeCell ref="AA47:AG48"/>
    <mergeCell ref="C48:Z48"/>
    <mergeCell ref="B6:AH6"/>
    <mergeCell ref="K14:Q15"/>
    <mergeCell ref="C15:J15"/>
    <mergeCell ref="I20:M21"/>
    <mergeCell ref="AB20:AG21"/>
    <mergeCell ref="K25:Q26"/>
    <mergeCell ref="K28:Q29"/>
    <mergeCell ref="B32:AH32"/>
    <mergeCell ref="AC36:AG37"/>
    <mergeCell ref="F41:X42"/>
    <mergeCell ref="F44:X45"/>
  </mergeCells>
  <phoneticPr fontId="190" type="noConversion"/>
  <dataValidations count="1">
    <dataValidation type="list" allowBlank="1" showInputMessage="1" showErrorMessage="1" sqref="B33 G33 L33 U33 AC33 B36 I36 Q36 Y36 M8 AE11 AE8 B8 G8 S8 Y8 Y14 Y11 S14 S11 G11 B11 B14 B17 G17 M11 S17 Y17 X20 P20 B20 AE14 M17 AE57 AH57" xr:uid="{8D974CA0-CD03-4FB5-80CF-964EF35C6762}">
      <formula1>"□,■"</formula1>
    </dataValidation>
  </dataValidations>
  <printOptions horizontalCentered="1"/>
  <pageMargins left="0.23622047244094491" right="0.23622047244094491" top="0.15748031496062992" bottom="0.15748031496062992" header="0.31496062992125984" footer="0.31496062992125984"/>
  <pageSetup paperSize="9" scale="87"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06012-B2E3-4B53-B57D-50F261EA1692}">
  <sheetPr>
    <pageSetUpPr fitToPage="1"/>
  </sheetPr>
  <dimension ref="A1:I11"/>
  <sheetViews>
    <sheetView showGridLines="0" topLeftCell="A7" zoomScaleNormal="100" workbookViewId="0">
      <selection activeCell="I11" sqref="I11"/>
    </sheetView>
  </sheetViews>
  <sheetFormatPr defaultColWidth="9" defaultRowHeight="12"/>
  <cols>
    <col min="1" max="1" width="3.625" style="574" customWidth="1"/>
    <col min="2" max="2" width="36.625" style="574" customWidth="1"/>
    <col min="3" max="3" width="9.875" style="574" customWidth="1"/>
    <col min="4" max="7" width="3" style="574" customWidth="1"/>
    <col min="8" max="8" width="25" style="574" customWidth="1"/>
    <col min="9" max="16384" width="9" style="574"/>
  </cols>
  <sheetData>
    <row r="1" spans="1:9" ht="32.25" customHeight="1">
      <c r="A1" s="1848" t="s">
        <v>1024</v>
      </c>
      <c r="B1" s="1848"/>
      <c r="C1" s="1848"/>
      <c r="D1" s="1848"/>
      <c r="E1" s="1848"/>
      <c r="F1" s="1848"/>
      <c r="G1" s="1848"/>
      <c r="H1" s="1848"/>
    </row>
    <row r="2" spans="1:9" s="575" customFormat="1" ht="18.399999999999999" customHeight="1">
      <c r="A2" s="1849" t="s">
        <v>1141</v>
      </c>
      <c r="B2" s="1849" t="s">
        <v>900</v>
      </c>
      <c r="C2" s="1849" t="s">
        <v>901</v>
      </c>
      <c r="D2" s="1851" t="s">
        <v>902</v>
      </c>
      <c r="E2" s="1852"/>
      <c r="F2" s="1852"/>
      <c r="G2" s="1853"/>
      <c r="H2" s="1849" t="s">
        <v>903</v>
      </c>
    </row>
    <row r="3" spans="1:9" s="575" customFormat="1" ht="24.4" customHeight="1">
      <c r="A3" s="1850"/>
      <c r="B3" s="1850"/>
      <c r="C3" s="1850"/>
      <c r="D3" s="1851" t="s">
        <v>904</v>
      </c>
      <c r="E3" s="1854"/>
      <c r="F3" s="1854"/>
      <c r="G3" s="1855"/>
      <c r="H3" s="1850"/>
    </row>
    <row r="4" spans="1:9" ht="36.6" customHeight="1">
      <c r="A4" s="576">
        <v>1</v>
      </c>
      <c r="B4" s="577" t="s">
        <v>1134</v>
      </c>
      <c r="C4" s="578" t="s">
        <v>906</v>
      </c>
      <c r="D4" s="579" t="s">
        <v>66</v>
      </c>
      <c r="E4" s="580" t="s">
        <v>907</v>
      </c>
      <c r="F4" s="579" t="s">
        <v>65</v>
      </c>
      <c r="G4" s="580" t="s">
        <v>55</v>
      </c>
      <c r="H4" s="581"/>
    </row>
    <row r="5" spans="1:9" ht="36.6" customHeight="1">
      <c r="A5" s="576">
        <v>2</v>
      </c>
      <c r="B5" s="577" t="s">
        <v>1028</v>
      </c>
      <c r="C5" s="578" t="s">
        <v>1025</v>
      </c>
      <c r="D5" s="579" t="s">
        <v>66</v>
      </c>
      <c r="E5" s="580" t="s">
        <v>907</v>
      </c>
      <c r="F5" s="579" t="s">
        <v>65</v>
      </c>
      <c r="G5" s="580" t="s">
        <v>55</v>
      </c>
      <c r="H5" s="577"/>
    </row>
    <row r="6" spans="1:9" ht="37.15" customHeight="1">
      <c r="A6" s="576">
        <v>3</v>
      </c>
      <c r="B6" s="577" t="s">
        <v>1026</v>
      </c>
      <c r="C6" s="578" t="s">
        <v>906</v>
      </c>
      <c r="D6" s="582" t="str">
        <f>IF(
 OR(
  Application!D37="",
  NOT(SUMPRODUCT(--ISNUMBER(MID(Application!D37,ROW($1:$20),1)*1))&gt;0)
 ),
 "□",
"■"
)</f>
        <v>□</v>
      </c>
      <c r="E6" s="580" t="s">
        <v>907</v>
      </c>
      <c r="F6" s="582" t="str">
        <f>IF(
 OR(
  Application!D37="",
  NOT(SUMPRODUCT(--ISNUMBER(MID(Application!D37,ROW($1:$20),1)*1))&gt;0)
 ),
 "■",
"□"
)</f>
        <v>■</v>
      </c>
      <c r="G6" s="580" t="s">
        <v>55</v>
      </c>
      <c r="H6" s="581"/>
    </row>
    <row r="7" spans="1:9" ht="37.15" customHeight="1">
      <c r="A7" s="576">
        <v>4</v>
      </c>
      <c r="B7" s="577" t="s">
        <v>1132</v>
      </c>
      <c r="C7" s="583" t="s">
        <v>1142</v>
      </c>
      <c r="D7" s="582" t="str">
        <f>IF(OR(Application!P13="",Application!S13="",Application!M31=""),"□",IF(DATEDIF(DATE(Application!M31,Application!P31,Application!R31), DATE(Application!P13, Application!S13, 1), "Y")&lt;18,"■","□"))</f>
        <v>□</v>
      </c>
      <c r="E7" s="580" t="s">
        <v>907</v>
      </c>
      <c r="F7" s="582" t="str">
        <f>IF(OR(Application!P13="",Application!S13="",Application!M31=""),"□",IF(DATEDIF(DATE(Application!M31,Application!P31,Application!R31), DATE(Application!P13, Application!S13, 1), "Y")&lt;18,"□","■"))</f>
        <v>□</v>
      </c>
      <c r="G7" s="580" t="s">
        <v>55</v>
      </c>
      <c r="H7" s="577" t="s">
        <v>1143</v>
      </c>
      <c r="I7" s="584" t="str">
        <f>IF(OR(Application!P13="",Application!S13="",Application!M31=""),"",IF(DATEDIF(DATE(Application!M31,Application!P31,Application!R31), DATE(Application!P13, Application!S13, 1), "Y")&lt;18,"←18歳未満",""))</f>
        <v/>
      </c>
    </row>
    <row r="8" spans="1:9" ht="37.15" customHeight="1">
      <c r="A8" s="576">
        <v>5</v>
      </c>
      <c r="B8" s="577" t="s">
        <v>915</v>
      </c>
      <c r="C8" s="583" t="s">
        <v>1142</v>
      </c>
      <c r="D8" s="582" t="str">
        <f>IF(AND(ISNUMBER(Application!R39),Application!R39&gt;=1),"■","□")</f>
        <v>□</v>
      </c>
      <c r="E8" s="580" t="s">
        <v>907</v>
      </c>
      <c r="F8" s="582" t="str">
        <f>IF(AND(ISNUMBER(Application!R39),Application!R39&gt;=1),"□","■")</f>
        <v>■</v>
      </c>
      <c r="G8" s="580" t="s">
        <v>55</v>
      </c>
      <c r="H8" s="585" t="s">
        <v>916</v>
      </c>
      <c r="I8" s="584" t="str">
        <f>IF(AND(ISNUMBER(Application!R39),Application!R39&gt;=1),"不交付歴有","")</f>
        <v/>
      </c>
    </row>
    <row r="9" spans="1:9" ht="18.75" customHeight="1"/>
    <row r="10" spans="1:9" ht="25.5" customHeight="1">
      <c r="B10" s="1845" t="s">
        <v>917</v>
      </c>
      <c r="C10" s="1845"/>
      <c r="E10" s="1846" t="str">
        <f>IF(Application!A7="","",Application!A7)</f>
        <v>東京日英学院</v>
      </c>
      <c r="F10" s="1846"/>
      <c r="G10" s="1846"/>
      <c r="H10" s="1846"/>
    </row>
    <row r="11" spans="1:9" ht="25.5" customHeight="1">
      <c r="B11" s="1845" t="s">
        <v>918</v>
      </c>
      <c r="C11" s="1845"/>
      <c r="E11" s="1847" t="str">
        <f>IF(AND(Application!F29="",Application!M29=""),"",Application!F29&amp;" "&amp;Application!M29)</f>
        <v/>
      </c>
      <c r="F11" s="1847"/>
      <c r="G11" s="1847"/>
      <c r="H11" s="1847"/>
    </row>
  </sheetData>
  <sheetProtection formatCells="0" selectLockedCells="1"/>
  <mergeCells count="11">
    <mergeCell ref="B10:C10"/>
    <mergeCell ref="E10:H10"/>
    <mergeCell ref="B11:C11"/>
    <mergeCell ref="E11:H11"/>
    <mergeCell ref="A1:H1"/>
    <mergeCell ref="A2:A3"/>
    <mergeCell ref="B2:B3"/>
    <mergeCell ref="C2:C3"/>
    <mergeCell ref="D2:G2"/>
    <mergeCell ref="H2:H3"/>
    <mergeCell ref="D3:G3"/>
  </mergeCells>
  <phoneticPr fontId="34"/>
  <dataValidations count="1">
    <dataValidation type="list" allowBlank="1" showInputMessage="1" showErrorMessage="1" sqref="F4:F5 D4:D5" xr:uid="{11B131F2-22BD-4CD9-BEDF-1F8190CEABE5}">
      <formula1>"□,■"</formula1>
    </dataValidation>
  </dataValidations>
  <printOptions horizontalCentered="1"/>
  <pageMargins left="0.19685039370078741" right="0.19685039370078741" top="0.39370078740157483" bottom="0.39370078740157483" header="0" footer="0"/>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9037B-976A-40D5-A10B-4FA115CAA653}">
  <sheetPr>
    <pageSetUpPr fitToPage="1"/>
  </sheetPr>
  <dimension ref="A1:M17"/>
  <sheetViews>
    <sheetView showGridLines="0" topLeftCell="A6" zoomScaleNormal="100" workbookViewId="0">
      <selection activeCell="E6" sqref="E6"/>
    </sheetView>
  </sheetViews>
  <sheetFormatPr defaultColWidth="9" defaultRowHeight="12"/>
  <cols>
    <col min="1" max="1" width="3.625" style="574" customWidth="1"/>
    <col min="2" max="2" width="36.625" style="574" customWidth="1"/>
    <col min="3" max="3" width="11.5" style="574" customWidth="1"/>
    <col min="4" max="4" width="8" style="574" customWidth="1"/>
    <col min="5" max="8" width="3" style="574" customWidth="1"/>
    <col min="9" max="9" width="25" style="574" customWidth="1"/>
    <col min="10" max="12" width="9" style="574"/>
    <col min="13" max="13" width="23.625" style="574" customWidth="1"/>
    <col min="14" max="16384" width="9" style="574"/>
  </cols>
  <sheetData>
    <row r="1" spans="1:13" ht="32.25" customHeight="1">
      <c r="A1" s="1848" t="s">
        <v>1027</v>
      </c>
      <c r="B1" s="1848"/>
      <c r="C1" s="1856"/>
      <c r="D1" s="1856"/>
      <c r="E1" s="1848"/>
      <c r="F1" s="1848"/>
      <c r="G1" s="1848"/>
      <c r="H1" s="1848"/>
      <c r="I1" s="1848"/>
    </row>
    <row r="2" spans="1:13" s="575" customFormat="1" ht="18.399999999999999" customHeight="1">
      <c r="A2" s="1849" t="s">
        <v>1141</v>
      </c>
      <c r="B2" s="1857" t="s">
        <v>900</v>
      </c>
      <c r="C2" s="1859" t="s">
        <v>901</v>
      </c>
      <c r="D2" s="1859"/>
      <c r="E2" s="1852" t="s">
        <v>902</v>
      </c>
      <c r="F2" s="1852"/>
      <c r="G2" s="1852"/>
      <c r="H2" s="1853"/>
      <c r="I2" s="1849" t="s">
        <v>903</v>
      </c>
      <c r="M2" s="587" t="s">
        <v>1140</v>
      </c>
    </row>
    <row r="3" spans="1:13" s="575" customFormat="1" ht="24.4" customHeight="1">
      <c r="A3" s="1850"/>
      <c r="B3" s="1858"/>
      <c r="C3" s="586" t="s">
        <v>920</v>
      </c>
      <c r="D3" s="586" t="s">
        <v>921</v>
      </c>
      <c r="E3" s="1852" t="s">
        <v>904</v>
      </c>
      <c r="F3" s="1854"/>
      <c r="G3" s="1854"/>
      <c r="H3" s="1855"/>
      <c r="I3" s="1850"/>
      <c r="M3" s="587">
        <f>IF(Application!F31="","",IF(COUNTIF(ListedCountries, Application!F31) &gt; 0, 1, 0))</f>
        <v>1</v>
      </c>
    </row>
    <row r="4" spans="1:13" ht="36.6" customHeight="1">
      <c r="A4" s="576">
        <v>1</v>
      </c>
      <c r="B4" s="577" t="s">
        <v>905</v>
      </c>
      <c r="C4" s="588" t="s">
        <v>906</v>
      </c>
      <c r="D4" s="588" t="s">
        <v>906</v>
      </c>
      <c r="E4" s="579" t="s">
        <v>66</v>
      </c>
      <c r="F4" s="580" t="s">
        <v>907</v>
      </c>
      <c r="G4" s="579" t="s">
        <v>65</v>
      </c>
      <c r="H4" s="580" t="s">
        <v>55</v>
      </c>
      <c r="I4" s="581"/>
      <c r="M4" s="575"/>
    </row>
    <row r="5" spans="1:13" ht="36.6" customHeight="1">
      <c r="A5" s="576">
        <v>2</v>
      </c>
      <c r="B5" s="577" t="s">
        <v>1028</v>
      </c>
      <c r="C5" s="588" t="s">
        <v>906</v>
      </c>
      <c r="D5" s="588" t="s">
        <v>906</v>
      </c>
      <c r="E5" s="579" t="s">
        <v>66</v>
      </c>
      <c r="F5" s="580" t="s">
        <v>907</v>
      </c>
      <c r="G5" s="579" t="s">
        <v>65</v>
      </c>
      <c r="H5" s="580" t="s">
        <v>55</v>
      </c>
      <c r="I5" s="577"/>
    </row>
    <row r="6" spans="1:13" ht="37.15" customHeight="1">
      <c r="A6" s="576">
        <v>3</v>
      </c>
      <c r="B6" s="577" t="s">
        <v>1026</v>
      </c>
      <c r="C6" s="578" t="s">
        <v>906</v>
      </c>
      <c r="D6" s="578" t="s">
        <v>906</v>
      </c>
      <c r="E6" s="582" t="str">
        <f>IF(
 OR(
  Application!D37="",
  NOT(SUMPRODUCT(--ISNUMBER(MID(Application!D37,ROW($1:$20),1)*1))&gt;0)
 ),
 "□",
"■"
)</f>
        <v>□</v>
      </c>
      <c r="F6" s="580" t="s">
        <v>907</v>
      </c>
      <c r="G6" s="582" t="str">
        <f>IF(
 OR(
  Application!D37="",
  NOT(SUMPRODUCT(--ISNUMBER(MID(Application!D37,ROW($1:$20),1)*1))&gt;0)
 ),
 "■",
"□"
)</f>
        <v>■</v>
      </c>
      <c r="H6" s="580" t="s">
        <v>55</v>
      </c>
      <c r="I6" s="581"/>
    </row>
    <row r="7" spans="1:13" ht="48.75" customHeight="1">
      <c r="A7" s="576">
        <v>4</v>
      </c>
      <c r="B7" s="577" t="s">
        <v>909</v>
      </c>
      <c r="C7" s="578" t="s">
        <v>922</v>
      </c>
      <c r="D7" s="583" t="s">
        <v>1144</v>
      </c>
      <c r="E7" s="589" t="s">
        <v>65</v>
      </c>
      <c r="F7" s="590" t="s">
        <v>907</v>
      </c>
      <c r="G7" s="589" t="s">
        <v>66</v>
      </c>
      <c r="H7" s="590" t="s">
        <v>55</v>
      </c>
      <c r="I7" s="577" t="s">
        <v>1029</v>
      </c>
    </row>
    <row r="8" spans="1:13" ht="37.15" customHeight="1">
      <c r="A8" s="576">
        <v>5</v>
      </c>
      <c r="B8" s="577" t="s">
        <v>910</v>
      </c>
      <c r="C8" s="578" t="s">
        <v>922</v>
      </c>
      <c r="D8" s="578" t="s">
        <v>906</v>
      </c>
      <c r="E8" s="589" t="str">
        <f>IF(OR(M3="",M3=1),"□","■")</f>
        <v>□</v>
      </c>
      <c r="F8" s="590" t="s">
        <v>907</v>
      </c>
      <c r="G8" s="589" t="str">
        <f>IF(M3=1,"■","□")</f>
        <v>■</v>
      </c>
      <c r="H8" s="590" t="s">
        <v>55</v>
      </c>
      <c r="I8" s="581"/>
    </row>
    <row r="9" spans="1:13" ht="37.15" customHeight="1">
      <c r="A9" s="576">
        <v>6</v>
      </c>
      <c r="B9" s="577" t="s">
        <v>911</v>
      </c>
      <c r="C9" s="578" t="s">
        <v>922</v>
      </c>
      <c r="D9" s="578" t="s">
        <v>906</v>
      </c>
      <c r="E9" s="589" t="str">
        <f>IF(OR(M3="",M3=1),"□","■")</f>
        <v>□</v>
      </c>
      <c r="F9" s="590" t="s">
        <v>907</v>
      </c>
      <c r="G9" s="589" t="str">
        <f>IF(M3=1,"■","□")</f>
        <v>■</v>
      </c>
      <c r="H9" s="590" t="s">
        <v>55</v>
      </c>
      <c r="I9" s="581"/>
    </row>
    <row r="10" spans="1:13" ht="37.15" customHeight="1">
      <c r="A10" s="576">
        <v>7</v>
      </c>
      <c r="B10" s="577" t="s">
        <v>912</v>
      </c>
      <c r="C10" s="578" t="s">
        <v>922</v>
      </c>
      <c r="D10" s="578" t="s">
        <v>906</v>
      </c>
      <c r="E10" s="589" t="str">
        <f>IF(OR(M3="",M3=1),"□","■")</f>
        <v>□</v>
      </c>
      <c r="F10" s="590" t="s">
        <v>907</v>
      </c>
      <c r="G10" s="589" t="str">
        <f>IF(M3=1,"■","□")</f>
        <v>■</v>
      </c>
      <c r="H10" s="590" t="s">
        <v>55</v>
      </c>
      <c r="I10" s="581"/>
    </row>
    <row r="11" spans="1:13" ht="37.15" customHeight="1">
      <c r="A11" s="576">
        <v>8</v>
      </c>
      <c r="B11" s="577" t="s">
        <v>923</v>
      </c>
      <c r="C11" s="578" t="s">
        <v>922</v>
      </c>
      <c r="D11" s="578" t="s">
        <v>906</v>
      </c>
      <c r="E11" s="589" t="str">
        <f>IF(OR(M3="",M3=1),"□","■")</f>
        <v>□</v>
      </c>
      <c r="F11" s="590" t="s">
        <v>907</v>
      </c>
      <c r="G11" s="589" t="str">
        <f>IF(M3=1,"■","□")</f>
        <v>■</v>
      </c>
      <c r="H11" s="590" t="s">
        <v>55</v>
      </c>
      <c r="I11" s="581"/>
    </row>
    <row r="12" spans="1:13" ht="37.15" customHeight="1">
      <c r="A12" s="576">
        <v>9</v>
      </c>
      <c r="B12" s="577" t="s">
        <v>914</v>
      </c>
      <c r="C12" s="578" t="s">
        <v>922</v>
      </c>
      <c r="D12" s="583" t="s">
        <v>1142</v>
      </c>
      <c r="E12" s="589" t="str">
        <f>IF('申請人用（認定）２Ｐ '!AA74="","□","■")</f>
        <v>□</v>
      </c>
      <c r="F12" s="590" t="s">
        <v>907</v>
      </c>
      <c r="G12" s="589" t="str">
        <f>IF('申請人用（認定）２Ｐ '!AA74="","■","□")</f>
        <v>■</v>
      </c>
      <c r="H12" s="590" t="s">
        <v>55</v>
      </c>
      <c r="I12" s="577" t="s">
        <v>1030</v>
      </c>
    </row>
    <row r="13" spans="1:13" ht="37.15" customHeight="1">
      <c r="A13" s="576">
        <v>10</v>
      </c>
      <c r="B13" s="577" t="s">
        <v>1133</v>
      </c>
      <c r="C13" s="578" t="s">
        <v>922</v>
      </c>
      <c r="D13" s="583" t="s">
        <v>1142</v>
      </c>
      <c r="E13" s="589" t="str">
        <f>IF(OR(Application!P13="",Application!S13="",Application!M31=""),"□",IF(DATEDIF(DATE(Application!M31,Application!P31,Application!R31), DATE(Application!P13, Application!S13, 1), "Y")&lt;18,"■","□"))</f>
        <v>□</v>
      </c>
      <c r="F13" s="590" t="s">
        <v>907</v>
      </c>
      <c r="G13" s="589" t="str">
        <f>IF(OR(Application!P13="",Application!S13="",Application!M31=""),"□",IF(DATEDIF(DATE(Application!M31,Application!P31,Application!R31), DATE(Application!P13, Application!S13, 1), "Y")&lt;18,"□","■"))</f>
        <v>□</v>
      </c>
      <c r="H13" s="590" t="s">
        <v>55</v>
      </c>
      <c r="I13" s="577" t="s">
        <v>1145</v>
      </c>
      <c r="J13" s="584" t="str">
        <f>IF(OR(Application!P13="",Application!S13="",Application!M31=""),"",IF(DATEDIF(DATE(Application!M31,Application!P31,Application!R31), DATE(Application!P13, Application!S13, 1), "Y")&lt;18,"←18歳未満",""))</f>
        <v/>
      </c>
    </row>
    <row r="14" spans="1:13" ht="37.15" customHeight="1">
      <c r="A14" s="576">
        <v>11</v>
      </c>
      <c r="B14" s="577" t="s">
        <v>915</v>
      </c>
      <c r="C14" s="583" t="s">
        <v>1142</v>
      </c>
      <c r="D14" s="583" t="s">
        <v>1142</v>
      </c>
      <c r="E14" s="589" t="str">
        <f>IF(AND(ISNUMBER(Application!R39),Application!R39&gt;=1),"■","□")</f>
        <v>□</v>
      </c>
      <c r="F14" s="590" t="s">
        <v>907</v>
      </c>
      <c r="G14" s="589" t="str">
        <f>IF(AND(ISNUMBER(Application!R39),Application!R39&gt;=1),"□","■")</f>
        <v>■</v>
      </c>
      <c r="H14" s="590" t="s">
        <v>55</v>
      </c>
      <c r="I14" s="585" t="s">
        <v>916</v>
      </c>
      <c r="J14" s="584" t="str">
        <f>IF(AND(ISNUMBER(Application!R39),Application!R39&gt;=1),"不交付歴有","")</f>
        <v/>
      </c>
    </row>
    <row r="15" spans="1:13" ht="18.75" customHeight="1"/>
    <row r="16" spans="1:13" ht="25.5" customHeight="1">
      <c r="B16" s="1845" t="s">
        <v>917</v>
      </c>
      <c r="C16" s="1845"/>
      <c r="D16" s="1845"/>
      <c r="F16" s="1846" t="str">
        <f>IF(Application!A7="","",Application!A7)</f>
        <v>東京日英学院</v>
      </c>
      <c r="G16" s="1846"/>
      <c r="H16" s="1846"/>
      <c r="I16" s="1846"/>
    </row>
    <row r="17" spans="2:9" ht="25.5" customHeight="1">
      <c r="B17" s="1845" t="s">
        <v>918</v>
      </c>
      <c r="C17" s="1845"/>
      <c r="D17" s="1845"/>
      <c r="F17" s="1847" t="str">
        <f>IF(AND(Application!F29="",Application!M29=""),"",Application!F29&amp;" "&amp;Application!M29)</f>
        <v/>
      </c>
      <c r="G17" s="1847"/>
      <c r="H17" s="1847"/>
      <c r="I17" s="1847"/>
    </row>
  </sheetData>
  <sheetProtection algorithmName="SHA-512" hashValue="b8LRJRM/Xfx4F5kTP3bMrGUmg9hHIQFTEbQZcb5olPoyH2r9/djgshl4B07D5GRpBUzIiikI6J7XbEE/xKm1hA==" saltValue="amjr7tTGxsZ8cQiBPDtiZA==" spinCount="100000" sheet="1" formatCells="0" selectLockedCells="1"/>
  <mergeCells count="11">
    <mergeCell ref="B16:D16"/>
    <mergeCell ref="F16:I16"/>
    <mergeCell ref="B17:D17"/>
    <mergeCell ref="F17:I17"/>
    <mergeCell ref="C2:D2"/>
    <mergeCell ref="A1:I1"/>
    <mergeCell ref="A2:A3"/>
    <mergeCell ref="B2:B3"/>
    <mergeCell ref="E2:H2"/>
    <mergeCell ref="I2:I3"/>
    <mergeCell ref="E3:H3"/>
  </mergeCells>
  <phoneticPr fontId="34"/>
  <dataValidations count="1">
    <dataValidation type="list" allowBlank="1" showInputMessage="1" showErrorMessage="1" sqref="G4:G6 G12:G14 E4:E6 E12:E14 E7 G7 E8 G8 E9 G9 E10 G10 E11 G11" xr:uid="{137FAEAA-7615-4DA7-8070-A0A20FC1E4C2}">
      <formula1>"□,■"</formula1>
    </dataValidation>
  </dataValidations>
  <printOptions horizontalCentered="1"/>
  <pageMargins left="0.19685039370078741" right="0.19685039370078741" top="0.39370078740157483" bottom="0.39370078740157483" header="0" footer="0"/>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2796C-BB10-4682-AF8A-7BD6A66AA661}">
  <sheetPr>
    <pageSetUpPr fitToPage="1"/>
  </sheetPr>
  <dimension ref="A1:I20"/>
  <sheetViews>
    <sheetView showGridLines="0" topLeftCell="A16" workbookViewId="0">
      <selection activeCell="I20" sqref="I20"/>
    </sheetView>
  </sheetViews>
  <sheetFormatPr defaultColWidth="9" defaultRowHeight="12"/>
  <cols>
    <col min="1" max="1" width="3.625" style="574" customWidth="1"/>
    <col min="2" max="2" width="36.625" style="574" customWidth="1"/>
    <col min="3" max="3" width="9.875" style="574" customWidth="1"/>
    <col min="4" max="7" width="3" style="574" customWidth="1"/>
    <col min="8" max="8" width="25" style="574" customWidth="1"/>
    <col min="9" max="16384" width="9" style="574"/>
  </cols>
  <sheetData>
    <row r="1" spans="1:9" ht="32.25" customHeight="1">
      <c r="A1" s="1848" t="s">
        <v>1031</v>
      </c>
      <c r="B1" s="1848"/>
      <c r="C1" s="1848"/>
      <c r="D1" s="1848"/>
      <c r="E1" s="1848"/>
      <c r="F1" s="1848"/>
      <c r="G1" s="1848"/>
      <c r="H1" s="1848"/>
    </row>
    <row r="2" spans="1:9" s="575" customFormat="1" ht="18.399999999999999" customHeight="1">
      <c r="A2" s="1849" t="s">
        <v>1141</v>
      </c>
      <c r="B2" s="1849" t="s">
        <v>900</v>
      </c>
      <c r="C2" s="1849" t="s">
        <v>901</v>
      </c>
      <c r="D2" s="1851" t="s">
        <v>902</v>
      </c>
      <c r="E2" s="1852"/>
      <c r="F2" s="1852"/>
      <c r="G2" s="1853"/>
      <c r="H2" s="1849" t="s">
        <v>903</v>
      </c>
    </row>
    <row r="3" spans="1:9" s="575" customFormat="1" ht="24.4" customHeight="1">
      <c r="A3" s="1850"/>
      <c r="B3" s="1850"/>
      <c r="C3" s="1850"/>
      <c r="D3" s="1851" t="s">
        <v>904</v>
      </c>
      <c r="E3" s="1854"/>
      <c r="F3" s="1854"/>
      <c r="G3" s="1855"/>
      <c r="H3" s="1850"/>
    </row>
    <row r="4" spans="1:9" ht="36.6" customHeight="1">
      <c r="A4" s="576">
        <v>1</v>
      </c>
      <c r="B4" s="577" t="s">
        <v>905</v>
      </c>
      <c r="C4" s="578" t="s">
        <v>906</v>
      </c>
      <c r="D4" s="579" t="s">
        <v>66</v>
      </c>
      <c r="E4" s="580" t="s">
        <v>907</v>
      </c>
      <c r="F4" s="579" t="s">
        <v>65</v>
      </c>
      <c r="G4" s="580" t="s">
        <v>55</v>
      </c>
      <c r="H4" s="581"/>
    </row>
    <row r="5" spans="1:9" ht="36.6" customHeight="1">
      <c r="A5" s="576">
        <v>2</v>
      </c>
      <c r="B5" s="577" t="s">
        <v>1028</v>
      </c>
      <c r="C5" s="588" t="s">
        <v>906</v>
      </c>
      <c r="D5" s="579" t="s">
        <v>66</v>
      </c>
      <c r="E5" s="580" t="s">
        <v>907</v>
      </c>
      <c r="F5" s="579" t="s">
        <v>65</v>
      </c>
      <c r="G5" s="580" t="s">
        <v>55</v>
      </c>
      <c r="H5" s="577"/>
    </row>
    <row r="6" spans="1:9" ht="37.15" customHeight="1">
      <c r="A6" s="576">
        <v>3</v>
      </c>
      <c r="B6" s="577" t="s">
        <v>1026</v>
      </c>
      <c r="C6" s="578" t="s">
        <v>906</v>
      </c>
      <c r="D6" s="582" t="str">
        <f>IF(
 OR(
  Application!D37="",
  NOT(SUMPRODUCT(--ISNUMBER(MID(Application!D37,ROW($1:$20),1)*1))&gt;0)
 ),
 "□",
"■"
)</f>
        <v>□</v>
      </c>
      <c r="E6" s="580" t="s">
        <v>907</v>
      </c>
      <c r="F6" s="582" t="str">
        <f>IF(
 OR(
  Application!D37="",
  NOT(SUMPRODUCT(--ISNUMBER(MID(Application!D37,ROW($1:$20),1)*1))&gt;0)
 ),
 "■",
"□"
)</f>
        <v>■</v>
      </c>
      <c r="G6" s="580" t="s">
        <v>55</v>
      </c>
      <c r="H6" s="581"/>
    </row>
    <row r="7" spans="1:9" ht="37.15" customHeight="1">
      <c r="A7" s="576">
        <v>4</v>
      </c>
      <c r="B7" s="577" t="s">
        <v>908</v>
      </c>
      <c r="C7" s="578" t="s">
        <v>906</v>
      </c>
      <c r="D7" s="582" t="s">
        <v>66</v>
      </c>
      <c r="E7" s="580" t="s">
        <v>907</v>
      </c>
      <c r="F7" s="582" t="s">
        <v>65</v>
      </c>
      <c r="G7" s="580" t="s">
        <v>55</v>
      </c>
      <c r="H7" s="581"/>
    </row>
    <row r="8" spans="1:9" ht="37.15" customHeight="1">
      <c r="A8" s="576">
        <v>5</v>
      </c>
      <c r="B8" s="577" t="s">
        <v>909</v>
      </c>
      <c r="C8" s="583" t="s">
        <v>1144</v>
      </c>
      <c r="D8" s="582" t="s">
        <v>66</v>
      </c>
      <c r="E8" s="580" t="s">
        <v>907</v>
      </c>
      <c r="F8" s="582" t="s">
        <v>65</v>
      </c>
      <c r="G8" s="580" t="s">
        <v>55</v>
      </c>
      <c r="H8" s="577" t="s">
        <v>919</v>
      </c>
    </row>
    <row r="9" spans="1:9" ht="37.15" customHeight="1">
      <c r="A9" s="576">
        <v>6</v>
      </c>
      <c r="B9" s="577" t="s">
        <v>910</v>
      </c>
      <c r="C9" s="578" t="s">
        <v>906</v>
      </c>
      <c r="D9" s="582" t="s">
        <v>66</v>
      </c>
      <c r="E9" s="580" t="s">
        <v>907</v>
      </c>
      <c r="F9" s="582" t="s">
        <v>65</v>
      </c>
      <c r="G9" s="580" t="s">
        <v>55</v>
      </c>
      <c r="H9" s="581"/>
    </row>
    <row r="10" spans="1:9" ht="37.15" customHeight="1">
      <c r="A10" s="576">
        <v>7</v>
      </c>
      <c r="B10" s="577" t="s">
        <v>911</v>
      </c>
      <c r="C10" s="578" t="s">
        <v>906</v>
      </c>
      <c r="D10" s="582" t="s">
        <v>66</v>
      </c>
      <c r="E10" s="580" t="s">
        <v>907</v>
      </c>
      <c r="F10" s="582" t="s">
        <v>65</v>
      </c>
      <c r="G10" s="580" t="s">
        <v>55</v>
      </c>
      <c r="H10" s="581"/>
    </row>
    <row r="11" spans="1:9" ht="37.15" customHeight="1">
      <c r="A11" s="576">
        <v>8</v>
      </c>
      <c r="B11" s="577" t="s">
        <v>912</v>
      </c>
      <c r="C11" s="578" t="s">
        <v>906</v>
      </c>
      <c r="D11" s="582" t="s">
        <v>66</v>
      </c>
      <c r="E11" s="580" t="s">
        <v>907</v>
      </c>
      <c r="F11" s="582" t="s">
        <v>65</v>
      </c>
      <c r="G11" s="580" t="s">
        <v>55</v>
      </c>
      <c r="H11" s="581"/>
    </row>
    <row r="12" spans="1:9" ht="37.15" customHeight="1">
      <c r="A12" s="576">
        <v>9</v>
      </c>
      <c r="B12" s="577" t="s">
        <v>1146</v>
      </c>
      <c r="C12" s="578" t="s">
        <v>906</v>
      </c>
      <c r="D12" s="582" t="s">
        <v>66</v>
      </c>
      <c r="E12" s="580" t="s">
        <v>907</v>
      </c>
      <c r="F12" s="582" t="s">
        <v>65</v>
      </c>
      <c r="G12" s="580" t="s">
        <v>55</v>
      </c>
      <c r="H12" s="581"/>
    </row>
    <row r="13" spans="1:9" ht="37.15" customHeight="1">
      <c r="A13" s="576">
        <v>10</v>
      </c>
      <c r="B13" s="577" t="s">
        <v>913</v>
      </c>
      <c r="C13" s="578" t="s">
        <v>906</v>
      </c>
      <c r="D13" s="582" t="s">
        <v>66</v>
      </c>
      <c r="E13" s="580" t="s">
        <v>907</v>
      </c>
      <c r="F13" s="582" t="s">
        <v>65</v>
      </c>
      <c r="G13" s="580" t="s">
        <v>55</v>
      </c>
      <c r="H13" s="581"/>
    </row>
    <row r="14" spans="1:9" ht="37.15" customHeight="1">
      <c r="A14" s="576">
        <v>11</v>
      </c>
      <c r="B14" s="577" t="s">
        <v>1147</v>
      </c>
      <c r="C14" s="578" t="s">
        <v>906</v>
      </c>
      <c r="D14" s="582" t="s">
        <v>66</v>
      </c>
      <c r="E14" s="580" t="s">
        <v>907</v>
      </c>
      <c r="F14" s="582" t="s">
        <v>65</v>
      </c>
      <c r="G14" s="580" t="s">
        <v>55</v>
      </c>
      <c r="H14" s="581"/>
    </row>
    <row r="15" spans="1:9" ht="37.15" customHeight="1">
      <c r="A15" s="576">
        <v>12</v>
      </c>
      <c r="B15" s="577" t="s">
        <v>1032</v>
      </c>
      <c r="C15" s="583" t="s">
        <v>1142</v>
      </c>
      <c r="D15" s="582" t="str">
        <f>IF('申請人用（認定）２Ｐ '!AA74="","□","■")</f>
        <v>□</v>
      </c>
      <c r="E15" s="580" t="s">
        <v>907</v>
      </c>
      <c r="F15" s="582" t="str">
        <f>IF('申請人用（認定）２Ｐ '!AA74="","■","□")</f>
        <v>■</v>
      </c>
      <c r="G15" s="580" t="s">
        <v>55</v>
      </c>
      <c r="H15" s="577" t="s">
        <v>1030</v>
      </c>
    </row>
    <row r="16" spans="1:9" ht="37.15" customHeight="1">
      <c r="A16" s="576">
        <v>13</v>
      </c>
      <c r="B16" s="577" t="s">
        <v>1132</v>
      </c>
      <c r="C16" s="583" t="s">
        <v>1142</v>
      </c>
      <c r="D16" s="582" t="str">
        <f>IF(OR(Application!P13="",Application!S13="",Application!M31=""),"□",IF(DATEDIF(DATE(Application!M31,Application!P31,Application!R31), DATE(Application!P13, Application!S13, 1), "Y")&lt;18,"■","□"))</f>
        <v>□</v>
      </c>
      <c r="E16" s="580" t="s">
        <v>907</v>
      </c>
      <c r="F16" s="582" t="str">
        <f>IF(OR(Application!P13="",Application!S13="",Application!M31=""),"□",IF(DATEDIF(DATE(Application!M31,Application!P31,Application!R31), DATE(Application!P13, Application!S13, 1), "Y")&lt;18,"□","■"))</f>
        <v>□</v>
      </c>
      <c r="G16" s="580" t="s">
        <v>55</v>
      </c>
      <c r="H16" s="577" t="s">
        <v>1145</v>
      </c>
      <c r="I16" s="584" t="str">
        <f>IF(OR(Application!P13="",Application!S13="",Application!M31=""),"",IF(DATEDIF(DATE(Application!M31,Application!P31,Application!R31), DATE(Application!P13, Application!S13, 1), "Y")&lt;18,"←18歳未満",""))</f>
        <v/>
      </c>
    </row>
    <row r="17" spans="1:9" ht="37.15" customHeight="1">
      <c r="A17" s="576">
        <v>14</v>
      </c>
      <c r="B17" s="577" t="s">
        <v>915</v>
      </c>
      <c r="C17" s="583" t="s">
        <v>1142</v>
      </c>
      <c r="D17" s="582" t="str">
        <f>IF(AND(ISNUMBER(Application!R39),Application!R39&gt;=1),"■","□")</f>
        <v>□</v>
      </c>
      <c r="E17" s="580" t="s">
        <v>907</v>
      </c>
      <c r="F17" s="582" t="str">
        <f>IF(AND(ISNUMBER(Application!R39),Application!R39&gt;=1),"□","■")</f>
        <v>■</v>
      </c>
      <c r="G17" s="580" t="s">
        <v>55</v>
      </c>
      <c r="H17" s="585" t="s">
        <v>916</v>
      </c>
      <c r="I17" s="584" t="str">
        <f>IF(AND(ISNUMBER(Application!R39),Application!R39&gt;=1),"不交付歴有","")</f>
        <v/>
      </c>
    </row>
    <row r="18" spans="1:9" ht="18.75" customHeight="1"/>
    <row r="19" spans="1:9" ht="25.5" customHeight="1">
      <c r="B19" s="1845" t="s">
        <v>917</v>
      </c>
      <c r="C19" s="1845"/>
      <c r="E19" s="1846" t="str">
        <f>IF(Application!A7="","",Application!A7)</f>
        <v>東京日英学院</v>
      </c>
      <c r="F19" s="1846"/>
      <c r="G19" s="1846"/>
      <c r="H19" s="1846"/>
    </row>
    <row r="20" spans="1:9" ht="25.5" customHeight="1">
      <c r="B20" s="1845" t="s">
        <v>918</v>
      </c>
      <c r="C20" s="1845"/>
      <c r="E20" s="1847" t="str">
        <f>IF(AND(Application!F29="",Application!M29=""),"",Application!F29&amp;" "&amp;Application!M29)</f>
        <v/>
      </c>
      <c r="F20" s="1847"/>
      <c r="G20" s="1847"/>
      <c r="H20" s="1847"/>
    </row>
  </sheetData>
  <sheetProtection formatCells="0" selectLockedCells="1"/>
  <mergeCells count="11">
    <mergeCell ref="A1:H1"/>
    <mergeCell ref="B19:C19"/>
    <mergeCell ref="B20:C20"/>
    <mergeCell ref="E19:H19"/>
    <mergeCell ref="E20:H20"/>
    <mergeCell ref="A2:A3"/>
    <mergeCell ref="B2:B3"/>
    <mergeCell ref="C2:C3"/>
    <mergeCell ref="D2:G2"/>
    <mergeCell ref="H2:H3"/>
    <mergeCell ref="D3:G3"/>
  </mergeCells>
  <phoneticPr fontId="34"/>
  <dataValidations count="1">
    <dataValidation type="list" allowBlank="1" showInputMessage="1" showErrorMessage="1" sqref="F4:F17 D4:D17" xr:uid="{1BF84B95-A37C-4C2A-A5AF-118C803F1408}">
      <formula1>"□,■"</formula1>
    </dataValidation>
  </dataValidations>
  <printOptions horizontalCentered="1"/>
  <pageMargins left="0.19685039370078741" right="0.19685039370078741" top="0.39370078740157483" bottom="0.39370078740157483" header="0" footer="0"/>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F5F97-245D-4EE3-9346-71132BA61672}">
  <sheetPr>
    <pageSetUpPr fitToPage="1"/>
  </sheetPr>
  <dimension ref="B1:AW191"/>
  <sheetViews>
    <sheetView view="pageBreakPreview" zoomScaleNormal="75" zoomScaleSheetLayoutView="100" workbookViewId="0">
      <selection activeCell="Y71" sqref="Y71:AK72"/>
    </sheetView>
  </sheetViews>
  <sheetFormatPr defaultColWidth="2.625" defaultRowHeight="12"/>
  <cols>
    <col min="1" max="16384" width="2.625" style="491"/>
  </cols>
  <sheetData>
    <row r="1" spans="2:49" ht="3" customHeight="1">
      <c r="B1" s="493"/>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731"/>
      <c r="AD1" s="494"/>
      <c r="AE1" s="494"/>
      <c r="AF1" s="494"/>
      <c r="AG1" s="494"/>
      <c r="AH1" s="494"/>
      <c r="AI1" s="494"/>
      <c r="AJ1" s="494"/>
      <c r="AK1" s="494"/>
      <c r="AL1" s="496"/>
    </row>
    <row r="2" spans="2:49" ht="14.25" customHeight="1">
      <c r="B2" s="732" t="s">
        <v>2195</v>
      </c>
      <c r="D2" s="733"/>
      <c r="E2" s="733"/>
      <c r="F2" s="733"/>
      <c r="G2" s="733"/>
      <c r="H2" s="733"/>
      <c r="I2" s="733"/>
      <c r="J2" s="733"/>
      <c r="K2" s="733"/>
      <c r="L2" s="733"/>
      <c r="M2" s="733"/>
      <c r="N2" s="498"/>
      <c r="O2" s="498"/>
      <c r="AG2" s="491" t="s">
        <v>990</v>
      </c>
      <c r="AL2" s="519"/>
    </row>
    <row r="3" spans="2:49" ht="4.9000000000000004" customHeight="1">
      <c r="B3" s="518"/>
      <c r="F3" s="734"/>
      <c r="AL3" s="519"/>
    </row>
    <row r="4" spans="2:49" ht="12" customHeight="1">
      <c r="B4" s="1892" t="s">
        <v>2196</v>
      </c>
      <c r="C4" s="1870"/>
      <c r="D4" s="1870"/>
      <c r="E4" s="1870"/>
      <c r="F4" s="1870"/>
      <c r="G4" s="1870"/>
      <c r="H4" s="1870"/>
      <c r="I4" s="1870"/>
      <c r="J4" s="1870"/>
      <c r="L4" s="736" t="s">
        <v>66</v>
      </c>
      <c r="M4" s="1870" t="s">
        <v>2197</v>
      </c>
      <c r="N4" s="1870"/>
      <c r="O4" s="1870"/>
      <c r="R4" s="736" t="s">
        <v>65</v>
      </c>
      <c r="S4" s="1870" t="s">
        <v>2198</v>
      </c>
      <c r="T4" s="1870"/>
      <c r="U4" s="1870"/>
      <c r="V4" s="1055"/>
      <c r="W4" s="1055"/>
      <c r="X4" s="1055"/>
      <c r="Y4" s="1055"/>
      <c r="Z4" s="1055"/>
      <c r="AA4" s="1888" t="s">
        <v>2199</v>
      </c>
      <c r="AB4" s="1888"/>
      <c r="AL4" s="519"/>
    </row>
    <row r="5" spans="2:49" ht="6.4" customHeight="1">
      <c r="B5" s="518"/>
      <c r="F5" s="734"/>
      <c r="AL5" s="519"/>
    </row>
    <row r="6" spans="2:49" ht="12" customHeight="1">
      <c r="B6" s="518" t="s">
        <v>2200</v>
      </c>
      <c r="P6" s="1891" t="s">
        <v>2201</v>
      </c>
      <c r="Q6" s="1891"/>
      <c r="R6" s="1891"/>
      <c r="S6" s="1891"/>
      <c r="T6" s="1891"/>
      <c r="U6" s="1891"/>
      <c r="V6" s="1891"/>
      <c r="W6" s="1891"/>
      <c r="X6" s="1891"/>
      <c r="Y6" s="1891"/>
      <c r="Z6" s="1891"/>
      <c r="AA6" s="739"/>
      <c r="AB6" s="739"/>
      <c r="AC6" s="739"/>
      <c r="AD6" s="739"/>
      <c r="AE6" s="739"/>
      <c r="AF6" s="739"/>
      <c r="AG6" s="739"/>
      <c r="AH6" s="739"/>
      <c r="AI6" s="739"/>
      <c r="AJ6" s="739"/>
      <c r="AK6" s="739"/>
      <c r="AL6" s="740"/>
      <c r="AM6" s="739"/>
      <c r="AN6" s="739"/>
      <c r="AO6" s="739"/>
      <c r="AP6" s="739"/>
      <c r="AQ6" s="739"/>
      <c r="AR6" s="739"/>
      <c r="AS6" s="739"/>
      <c r="AT6" s="739"/>
      <c r="AU6" s="739"/>
      <c r="AV6" s="739"/>
      <c r="AW6" s="739"/>
    </row>
    <row r="7" spans="2:49" s="742" customFormat="1" ht="27" customHeight="1">
      <c r="B7" s="521"/>
      <c r="C7" s="1889" t="s">
        <v>2202</v>
      </c>
      <c r="D7" s="1889"/>
      <c r="E7" s="1889"/>
      <c r="F7" s="1889"/>
      <c r="G7" s="1889"/>
      <c r="H7" s="1889"/>
      <c r="I7" s="1889"/>
      <c r="J7" s="1889"/>
      <c r="K7" s="1889"/>
      <c r="L7" s="1889"/>
      <c r="M7" s="1889"/>
      <c r="N7" s="1889"/>
      <c r="O7" s="1889"/>
      <c r="P7" s="1889"/>
      <c r="Q7" s="1889"/>
      <c r="R7" s="1889"/>
      <c r="S7" s="1889"/>
      <c r="T7" s="1889"/>
      <c r="U7" s="1889"/>
      <c r="V7" s="1889"/>
      <c r="W7" s="1889"/>
      <c r="X7" s="1889"/>
      <c r="Y7" s="1889"/>
      <c r="Z7" s="1889"/>
      <c r="AA7" s="1889"/>
      <c r="AB7" s="1889"/>
      <c r="AC7" s="1889"/>
      <c r="AD7" s="1889"/>
      <c r="AE7" s="1889"/>
      <c r="AF7" s="1889"/>
      <c r="AG7" s="1889"/>
      <c r="AH7" s="1889"/>
      <c r="AI7" s="1889"/>
      <c r="AJ7" s="1889"/>
      <c r="AK7" s="1889"/>
      <c r="AL7" s="741"/>
      <c r="AM7" s="715"/>
      <c r="AN7" s="715"/>
      <c r="AO7" s="715"/>
      <c r="AP7" s="715"/>
      <c r="AQ7" s="715"/>
      <c r="AR7" s="715"/>
      <c r="AS7" s="715"/>
      <c r="AT7" s="715"/>
      <c r="AU7" s="715"/>
      <c r="AV7" s="715"/>
      <c r="AW7" s="715"/>
    </row>
    <row r="8" spans="2:49" ht="4.1500000000000004" customHeight="1">
      <c r="B8" s="518"/>
      <c r="AK8" s="738"/>
      <c r="AL8" s="519"/>
    </row>
    <row r="9" spans="2:49" ht="12" customHeight="1">
      <c r="B9" s="518"/>
      <c r="C9" s="743" t="str">
        <f>IF(F12="","□","■")</f>
        <v>□</v>
      </c>
      <c r="D9" s="744" t="s">
        <v>965</v>
      </c>
      <c r="E9" s="745"/>
      <c r="F9" s="746" t="s">
        <v>966</v>
      </c>
      <c r="G9" s="747"/>
      <c r="I9" s="734"/>
      <c r="K9" s="748"/>
      <c r="L9" s="748"/>
      <c r="N9" s="748"/>
      <c r="P9" s="748"/>
      <c r="Q9" s="748"/>
      <c r="R9" s="748"/>
      <c r="S9" s="747"/>
      <c r="T9" s="747"/>
      <c r="U9" s="747"/>
      <c r="V9" s="747"/>
      <c r="W9" s="747"/>
      <c r="X9" s="747"/>
      <c r="Y9" s="747"/>
      <c r="Z9" s="747"/>
      <c r="AA9" s="747"/>
      <c r="AB9" s="747"/>
      <c r="AC9" s="747"/>
      <c r="AD9" s="747"/>
      <c r="AE9" s="747"/>
      <c r="AF9" s="747"/>
      <c r="AG9" s="748"/>
      <c r="AI9" s="1890"/>
      <c r="AJ9" s="1890"/>
      <c r="AK9" s="749"/>
      <c r="AL9" s="519"/>
    </row>
    <row r="10" spans="2:49" ht="4.1500000000000004" customHeight="1">
      <c r="B10" s="518"/>
      <c r="C10" s="737"/>
      <c r="E10" s="747"/>
      <c r="F10" s="734"/>
      <c r="G10" s="747"/>
      <c r="I10" s="734"/>
      <c r="K10" s="748"/>
      <c r="L10" s="748"/>
      <c r="N10" s="748"/>
      <c r="P10" s="748"/>
      <c r="Q10" s="748"/>
      <c r="R10" s="748"/>
      <c r="S10" s="747"/>
      <c r="T10" s="747"/>
      <c r="U10" s="747"/>
      <c r="V10" s="747"/>
      <c r="W10" s="747"/>
      <c r="X10" s="747"/>
      <c r="Y10" s="747"/>
      <c r="Z10" s="747"/>
      <c r="AA10" s="747"/>
      <c r="AB10" s="747"/>
      <c r="AC10" s="747"/>
      <c r="AD10" s="747"/>
      <c r="AE10" s="747"/>
      <c r="AF10" s="747"/>
      <c r="AG10" s="748"/>
      <c r="AI10" s="749"/>
      <c r="AJ10" s="749"/>
      <c r="AK10" s="749"/>
      <c r="AL10" s="519"/>
    </row>
    <row r="11" spans="2:49" ht="12" customHeight="1">
      <c r="B11" s="518"/>
      <c r="C11" s="491" t="s">
        <v>2203</v>
      </c>
      <c r="D11" s="734"/>
      <c r="E11" s="734"/>
      <c r="F11" s="734"/>
      <c r="G11" s="734"/>
      <c r="I11" s="734"/>
      <c r="J11" s="734"/>
      <c r="K11" s="734"/>
      <c r="L11" s="734"/>
      <c r="M11" s="734"/>
      <c r="O11" s="492" t="s">
        <v>479</v>
      </c>
      <c r="P11" s="734"/>
      <c r="Q11" s="734"/>
      <c r="R11" s="734"/>
      <c r="S11" s="734"/>
      <c r="T11" s="734"/>
      <c r="U11" s="734"/>
      <c r="W11" s="491" t="s">
        <v>480</v>
      </c>
      <c r="Y11" s="734"/>
      <c r="Z11" s="734"/>
      <c r="AA11" s="734"/>
      <c r="AC11" s="492" t="s">
        <v>481</v>
      </c>
      <c r="AD11" s="734"/>
      <c r="AE11" s="734"/>
      <c r="AF11" s="734"/>
      <c r="AG11" s="734"/>
      <c r="AH11" s="734"/>
      <c r="AI11" s="734"/>
      <c r="AK11" s="749"/>
      <c r="AL11" s="519"/>
    </row>
    <row r="12" spans="2:49" ht="12" customHeight="1">
      <c r="B12" s="518"/>
      <c r="F12" s="1884" t="str">
        <f>IF(Application!E85="","",Application!E85)</f>
        <v/>
      </c>
      <c r="G12" s="1885"/>
      <c r="H12" s="1885"/>
      <c r="I12" s="1885"/>
      <c r="J12" s="1885"/>
      <c r="K12" s="1885"/>
      <c r="L12" s="1885"/>
      <c r="M12" s="1885"/>
      <c r="N12" s="1885"/>
      <c r="O12" s="1885"/>
      <c r="P12" s="1885"/>
      <c r="Q12" s="1885"/>
      <c r="R12" s="1885"/>
      <c r="S12" s="1885"/>
      <c r="T12" s="1885"/>
      <c r="U12" s="1885"/>
      <c r="Y12" s="1884" t="str">
        <f>IF(AND(Application!Z85="",Application!AD85=""),"",Application!Z85&amp;Application!AC85&amp;"  "&amp;Application!AD85&amp;"点")</f>
        <v/>
      </c>
      <c r="Z12" s="1885"/>
      <c r="AA12" s="1885"/>
      <c r="AB12" s="1885"/>
      <c r="AC12" s="1885"/>
      <c r="AD12" s="1885"/>
      <c r="AE12" s="1885"/>
      <c r="AF12" s="1885"/>
      <c r="AG12" s="1885"/>
      <c r="AH12" s="1885"/>
      <c r="AI12" s="1885"/>
      <c r="AJ12" s="1885"/>
      <c r="AK12" s="749"/>
      <c r="AL12" s="519"/>
    </row>
    <row r="13" spans="2:49" ht="12" customHeight="1">
      <c r="B13" s="518"/>
      <c r="C13" s="750"/>
      <c r="D13" s="750"/>
      <c r="E13" s="750"/>
      <c r="F13" s="1886"/>
      <c r="G13" s="1886"/>
      <c r="H13" s="1886"/>
      <c r="I13" s="1886"/>
      <c r="J13" s="1886"/>
      <c r="K13" s="1886"/>
      <c r="L13" s="1886"/>
      <c r="M13" s="1886"/>
      <c r="N13" s="1886"/>
      <c r="O13" s="1886"/>
      <c r="P13" s="1886"/>
      <c r="Q13" s="1886"/>
      <c r="R13" s="1886"/>
      <c r="S13" s="1886"/>
      <c r="T13" s="1886"/>
      <c r="U13" s="1886"/>
      <c r="V13" s="734"/>
      <c r="W13" s="734"/>
      <c r="X13" s="734"/>
      <c r="Y13" s="1886"/>
      <c r="Z13" s="1886"/>
      <c r="AA13" s="1886"/>
      <c r="AB13" s="1886"/>
      <c r="AC13" s="1886"/>
      <c r="AD13" s="1886"/>
      <c r="AE13" s="1886"/>
      <c r="AF13" s="1886"/>
      <c r="AG13" s="1886"/>
      <c r="AH13" s="1886"/>
      <c r="AI13" s="1886"/>
      <c r="AJ13" s="1886"/>
      <c r="AK13" s="749"/>
      <c r="AL13" s="519"/>
    </row>
    <row r="14" spans="2:49" ht="1.9" customHeight="1">
      <c r="B14" s="518"/>
      <c r="C14" s="750"/>
      <c r="D14" s="750"/>
      <c r="E14" s="750"/>
      <c r="F14" s="734"/>
      <c r="G14" s="734"/>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49"/>
      <c r="AL14" s="519"/>
    </row>
    <row r="15" spans="2:49" ht="12" customHeight="1">
      <c r="B15" s="518"/>
      <c r="C15" s="491" t="s">
        <v>993</v>
      </c>
      <c r="D15" s="748"/>
      <c r="E15" s="748"/>
      <c r="F15" s="748"/>
      <c r="G15" s="492" t="s">
        <v>956</v>
      </c>
      <c r="H15" s="748"/>
      <c r="I15" s="748"/>
      <c r="J15" s="748"/>
      <c r="K15" s="748"/>
      <c r="L15" s="748"/>
      <c r="M15" s="748"/>
      <c r="N15" s="748"/>
      <c r="O15" s="748"/>
      <c r="P15" s="748"/>
      <c r="Q15" s="748"/>
      <c r="R15" s="748"/>
      <c r="S15" s="734"/>
      <c r="T15" s="748"/>
      <c r="U15" s="748"/>
      <c r="V15" s="748"/>
      <c r="W15" s="748" t="s">
        <v>2204</v>
      </c>
      <c r="X15" s="748"/>
      <c r="Y15" s="748"/>
      <c r="Z15" s="748"/>
      <c r="AA15" s="748"/>
      <c r="AB15" s="748"/>
      <c r="AC15" s="492" t="s">
        <v>2205</v>
      </c>
      <c r="AD15" s="748"/>
      <c r="AE15" s="748"/>
      <c r="AF15" s="748"/>
      <c r="AG15" s="748"/>
      <c r="AH15" s="748"/>
      <c r="AI15" s="748"/>
      <c r="AJ15" s="748"/>
      <c r="AK15" s="749"/>
      <c r="AL15" s="519"/>
    </row>
    <row r="16" spans="2:49" ht="12" customHeight="1">
      <c r="B16" s="518"/>
      <c r="C16" s="748"/>
      <c r="D16" s="748"/>
      <c r="E16" s="748"/>
      <c r="F16" s="1884" t="str">
        <f>IF(
 OR(Application!P85="",Application!S85="",Application!U85=""),
 "",
 IF(
  OR(
   NOT(ISNUMBER(Application!P85)),NOT(ISNUMBER(Application!S85)),NOT(ISNUMBER(Application!U85)),
   Application!S85&lt;1,Application!S85&gt;12,Application!U85&lt;1,Application!U85&gt;84
  ),
  "入力エラー",
  TEXT(DATE(Application!P85,Application!S85,Application!U85),"yyyy年m月d日")
 )
)</f>
        <v/>
      </c>
      <c r="G16" s="1885"/>
      <c r="H16" s="1885"/>
      <c r="I16" s="1885"/>
      <c r="J16" s="1885"/>
      <c r="K16" s="1885"/>
      <c r="L16" s="1885"/>
      <c r="M16" s="1885"/>
      <c r="N16" s="1885"/>
      <c r="O16" s="1885"/>
      <c r="P16" s="1885"/>
      <c r="Q16" s="1885"/>
      <c r="R16" s="1885"/>
      <c r="S16" s="1885"/>
      <c r="T16" s="1885"/>
      <c r="U16" s="1885"/>
      <c r="V16" s="748"/>
      <c r="W16" s="748"/>
      <c r="X16" s="748"/>
      <c r="Y16" s="1884" t="str">
        <f>IF(Application!F87="","",Application!F87)</f>
        <v/>
      </c>
      <c r="Z16" s="1884"/>
      <c r="AA16" s="1884"/>
      <c r="AB16" s="1884"/>
      <c r="AC16" s="1884"/>
      <c r="AD16" s="1884"/>
      <c r="AE16" s="1884"/>
      <c r="AF16" s="1884"/>
      <c r="AG16" s="1884"/>
      <c r="AH16" s="1884"/>
      <c r="AI16" s="1884"/>
      <c r="AJ16" s="1884"/>
      <c r="AK16" s="749"/>
      <c r="AL16" s="519"/>
    </row>
    <row r="17" spans="2:38" ht="12" customHeight="1">
      <c r="B17" s="518"/>
      <c r="C17" s="748"/>
      <c r="D17" s="734"/>
      <c r="E17" s="748"/>
      <c r="F17" s="1886"/>
      <c r="G17" s="1886"/>
      <c r="H17" s="1886"/>
      <c r="I17" s="1886"/>
      <c r="J17" s="1886"/>
      <c r="K17" s="1886"/>
      <c r="L17" s="1886"/>
      <c r="M17" s="1886"/>
      <c r="N17" s="1886"/>
      <c r="O17" s="1886"/>
      <c r="P17" s="1886"/>
      <c r="Q17" s="1886"/>
      <c r="R17" s="1886"/>
      <c r="S17" s="1886"/>
      <c r="T17" s="1886"/>
      <c r="U17" s="1886"/>
      <c r="V17" s="748"/>
      <c r="W17" s="748"/>
      <c r="X17" s="748"/>
      <c r="Y17" s="1887"/>
      <c r="Z17" s="1887"/>
      <c r="AA17" s="1887"/>
      <c r="AB17" s="1887"/>
      <c r="AC17" s="1887"/>
      <c r="AD17" s="1887"/>
      <c r="AE17" s="1887"/>
      <c r="AF17" s="1887"/>
      <c r="AG17" s="1887"/>
      <c r="AH17" s="1887"/>
      <c r="AI17" s="1887"/>
      <c r="AJ17" s="1887"/>
      <c r="AK17" s="749"/>
      <c r="AL17" s="519"/>
    </row>
    <row r="18" spans="2:38" ht="2.65" customHeight="1">
      <c r="B18" s="518"/>
      <c r="C18" s="748"/>
      <c r="D18" s="734"/>
      <c r="E18" s="748"/>
      <c r="F18" s="751"/>
      <c r="G18" s="751"/>
      <c r="H18" s="751"/>
      <c r="I18" s="751"/>
      <c r="J18" s="751"/>
      <c r="K18" s="751"/>
      <c r="L18" s="751"/>
      <c r="M18" s="751"/>
      <c r="N18" s="751"/>
      <c r="O18" s="751"/>
      <c r="P18" s="751"/>
      <c r="Q18" s="751"/>
      <c r="R18" s="751"/>
      <c r="S18" s="751"/>
      <c r="T18" s="751"/>
      <c r="U18" s="751"/>
      <c r="V18" s="748"/>
      <c r="W18" s="748"/>
      <c r="X18" s="748"/>
      <c r="Y18" s="748"/>
      <c r="Z18" s="748"/>
      <c r="AA18" s="748"/>
      <c r="AB18" s="748"/>
      <c r="AC18" s="748"/>
      <c r="AD18" s="748"/>
      <c r="AE18" s="748"/>
      <c r="AF18" s="748"/>
      <c r="AG18" s="748"/>
      <c r="AH18" s="748"/>
      <c r="AI18" s="748"/>
      <c r="AJ18" s="748"/>
      <c r="AK18" s="749"/>
      <c r="AL18" s="519"/>
    </row>
    <row r="19" spans="2:38" ht="12" customHeight="1">
      <c r="B19" s="518"/>
      <c r="C19" s="748" t="s">
        <v>2206</v>
      </c>
      <c r="D19" s="734"/>
      <c r="E19" s="748"/>
      <c r="F19" s="751"/>
      <c r="G19" s="751"/>
      <c r="H19" s="492" t="s">
        <v>2207</v>
      </c>
      <c r="I19" s="751"/>
      <c r="J19" s="751"/>
      <c r="K19" s="751"/>
      <c r="L19" s="751"/>
      <c r="M19" s="751"/>
      <c r="N19" s="751"/>
      <c r="O19" s="751"/>
      <c r="P19" s="751"/>
      <c r="Q19" s="751"/>
      <c r="R19" s="751"/>
      <c r="S19" s="751"/>
      <c r="T19" s="751"/>
      <c r="U19" s="751"/>
      <c r="V19" s="748"/>
      <c r="W19" s="748"/>
      <c r="X19" s="748"/>
      <c r="Y19" s="748"/>
      <c r="Z19" s="748"/>
      <c r="AA19" s="748"/>
      <c r="AB19" s="748"/>
      <c r="AC19" s="748"/>
      <c r="AD19" s="748"/>
      <c r="AE19" s="748"/>
      <c r="AF19" s="748"/>
      <c r="AG19" s="748"/>
      <c r="AH19" s="748"/>
      <c r="AI19" s="748"/>
      <c r="AJ19" s="748"/>
      <c r="AK19" s="749"/>
      <c r="AL19" s="519"/>
    </row>
    <row r="20" spans="2:38" ht="12" customHeight="1">
      <c r="B20" s="518"/>
      <c r="C20" s="748"/>
      <c r="D20" s="734"/>
      <c r="E20" s="748"/>
      <c r="F20" s="1884" t="str">
        <f>IF(Application!W87="","",Application!W87)</f>
        <v/>
      </c>
      <c r="G20" s="1884"/>
      <c r="H20" s="1884"/>
      <c r="I20" s="1884"/>
      <c r="J20" s="1884"/>
      <c r="K20" s="1884"/>
      <c r="L20" s="1884"/>
      <c r="M20" s="1884"/>
      <c r="N20" s="1884"/>
      <c r="O20" s="1884"/>
      <c r="P20" s="751"/>
      <c r="Q20" s="751"/>
      <c r="R20" s="751"/>
      <c r="S20" s="751"/>
      <c r="T20" s="751"/>
      <c r="U20" s="751"/>
      <c r="V20" s="748"/>
      <c r="W20" s="748"/>
      <c r="X20" s="748"/>
      <c r="Y20" s="748"/>
      <c r="Z20" s="748"/>
      <c r="AA20" s="748"/>
      <c r="AB20" s="748"/>
      <c r="AC20" s="748"/>
      <c r="AD20" s="748"/>
      <c r="AE20" s="748"/>
      <c r="AF20" s="748"/>
      <c r="AG20" s="748"/>
      <c r="AH20" s="748"/>
      <c r="AI20" s="748"/>
      <c r="AJ20" s="748"/>
      <c r="AK20" s="749"/>
      <c r="AL20" s="519"/>
    </row>
    <row r="21" spans="2:38" ht="12" customHeight="1">
      <c r="B21" s="518"/>
      <c r="C21" s="748"/>
      <c r="D21" s="734"/>
      <c r="E21" s="748"/>
      <c r="F21" s="1887"/>
      <c r="G21" s="1887"/>
      <c r="H21" s="1887"/>
      <c r="I21" s="1887"/>
      <c r="J21" s="1887"/>
      <c r="K21" s="1887"/>
      <c r="L21" s="1887"/>
      <c r="M21" s="1887"/>
      <c r="N21" s="1887"/>
      <c r="O21" s="1887"/>
      <c r="P21" s="751"/>
      <c r="Q21" s="751"/>
      <c r="R21" s="751"/>
      <c r="S21" s="751"/>
      <c r="T21" s="751"/>
      <c r="U21" s="751"/>
      <c r="V21" s="748"/>
      <c r="W21" s="748"/>
      <c r="X21" s="748"/>
      <c r="Y21" s="748"/>
      <c r="Z21" s="748"/>
      <c r="AA21" s="748"/>
      <c r="AB21" s="748"/>
      <c r="AC21" s="748"/>
      <c r="AD21" s="748"/>
      <c r="AE21" s="748"/>
      <c r="AF21" s="748"/>
      <c r="AG21" s="748"/>
      <c r="AH21" s="748"/>
      <c r="AI21" s="748"/>
      <c r="AJ21" s="748"/>
      <c r="AK21" s="749"/>
      <c r="AL21" s="519"/>
    </row>
    <row r="22" spans="2:38" ht="9.4" customHeight="1">
      <c r="B22" s="518"/>
      <c r="C22" s="737"/>
      <c r="E22" s="747"/>
      <c r="F22" s="734"/>
      <c r="G22" s="747"/>
      <c r="I22" s="734"/>
      <c r="K22" s="748"/>
      <c r="L22" s="748"/>
      <c r="N22" s="748"/>
      <c r="P22" s="748"/>
      <c r="Q22" s="748"/>
      <c r="R22" s="748"/>
      <c r="S22" s="747"/>
      <c r="T22" s="747"/>
      <c r="U22" s="747"/>
      <c r="V22" s="747"/>
      <c r="W22" s="747"/>
      <c r="X22" s="747"/>
      <c r="Y22" s="747"/>
      <c r="Z22" s="747"/>
      <c r="AA22" s="747"/>
      <c r="AB22" s="747"/>
      <c r="AC22" s="747"/>
      <c r="AD22" s="747"/>
      <c r="AE22" s="747"/>
      <c r="AF22" s="747"/>
      <c r="AG22" s="748"/>
      <c r="AI22" s="749"/>
      <c r="AJ22" s="749"/>
      <c r="AK22" s="749"/>
      <c r="AL22" s="519"/>
    </row>
    <row r="23" spans="2:38" ht="12" customHeight="1">
      <c r="B23" s="752"/>
      <c r="C23" s="753" t="str">
        <f>IF(Application!A22="","",Application!A22)</f>
        <v>■</v>
      </c>
      <c r="D23" s="754" t="s">
        <v>1003</v>
      </c>
      <c r="E23" s="754"/>
      <c r="F23" s="755" t="s">
        <v>1004</v>
      </c>
      <c r="G23" s="754"/>
      <c r="H23" s="754"/>
      <c r="I23" s="754"/>
      <c r="J23" s="754" t="s">
        <v>2208</v>
      </c>
      <c r="K23" s="754"/>
      <c r="L23" s="754"/>
      <c r="M23" s="754"/>
      <c r="N23" s="754"/>
      <c r="O23" s="754"/>
      <c r="P23" s="754"/>
      <c r="Q23" s="754"/>
      <c r="R23" s="754"/>
      <c r="S23" s="744"/>
      <c r="T23" s="754" t="s">
        <v>2209</v>
      </c>
      <c r="U23" s="754"/>
      <c r="V23" s="754"/>
      <c r="W23" s="754"/>
      <c r="X23" s="744"/>
      <c r="Y23" s="744"/>
      <c r="Z23" s="744"/>
      <c r="AA23" s="744"/>
      <c r="AC23" s="734"/>
      <c r="AD23" s="734"/>
      <c r="AE23" s="734"/>
      <c r="AF23" s="734"/>
      <c r="AG23" s="734"/>
      <c r="AH23" s="734"/>
      <c r="AI23" s="734"/>
      <c r="AL23" s="756"/>
    </row>
    <row r="24" spans="2:38" ht="12" customHeight="1">
      <c r="B24" s="752"/>
      <c r="C24" s="757"/>
      <c r="D24" s="1871" t="str">
        <f>IF(Application!I24="","","入学に必要な語学力は日本語教育の参照枠における"&amp;AH29&amp;"相当であるところ、面接において"&amp;N29&amp;"の問題集（独自の"&amp;N29&amp;"レベルの問題集等）から日本語で問題を出題したところ、"&amp;Application!E24&amp;"問中"&amp;Application!I24&amp;"問日本語で回答（正答）した（選考基準は"&amp;Application!N24&amp;"問正答）。")</f>
        <v/>
      </c>
      <c r="E24" s="1871"/>
      <c r="F24" s="1871"/>
      <c r="G24" s="1871"/>
      <c r="H24" s="1871"/>
      <c r="I24" s="1871"/>
      <c r="J24" s="1871"/>
      <c r="K24" s="1871"/>
      <c r="L24" s="1871"/>
      <c r="M24" s="1871"/>
      <c r="N24" s="1871"/>
      <c r="O24" s="1871"/>
      <c r="P24" s="1871"/>
      <c r="Q24" s="1871"/>
      <c r="R24" s="1871"/>
      <c r="S24" s="1871"/>
      <c r="T24" s="1871"/>
      <c r="U24" s="1871"/>
      <c r="V24" s="1871"/>
      <c r="W24" s="1871"/>
      <c r="X24" s="1871"/>
      <c r="Y24" s="1871"/>
      <c r="Z24" s="1871"/>
      <c r="AA24" s="1871"/>
      <c r="AB24" s="1871"/>
      <c r="AC24" s="1871"/>
      <c r="AD24" s="1871"/>
      <c r="AE24" s="1871"/>
      <c r="AF24" s="1871"/>
      <c r="AG24" s="1871"/>
      <c r="AH24" s="1871"/>
      <c r="AI24" s="1871"/>
      <c r="AJ24" s="1871"/>
      <c r="AK24" s="1871"/>
      <c r="AL24" s="756"/>
    </row>
    <row r="25" spans="2:38" ht="12" customHeight="1">
      <c r="B25" s="752"/>
      <c r="C25" s="757"/>
      <c r="D25" s="1871"/>
      <c r="E25" s="1871"/>
      <c r="F25" s="1871"/>
      <c r="G25" s="1871"/>
      <c r="H25" s="1871"/>
      <c r="I25" s="1871"/>
      <c r="J25" s="1871"/>
      <c r="K25" s="1871"/>
      <c r="L25" s="1871"/>
      <c r="M25" s="1871"/>
      <c r="N25" s="1871"/>
      <c r="O25" s="1871"/>
      <c r="P25" s="1871"/>
      <c r="Q25" s="1871"/>
      <c r="R25" s="1871"/>
      <c r="S25" s="1871"/>
      <c r="T25" s="1871"/>
      <c r="U25" s="1871"/>
      <c r="V25" s="1871"/>
      <c r="W25" s="1871"/>
      <c r="X25" s="1871"/>
      <c r="Y25" s="1871"/>
      <c r="Z25" s="1871"/>
      <c r="AA25" s="1871"/>
      <c r="AB25" s="1871"/>
      <c r="AC25" s="1871"/>
      <c r="AD25" s="1871"/>
      <c r="AE25" s="1871"/>
      <c r="AF25" s="1871"/>
      <c r="AG25" s="1871"/>
      <c r="AH25" s="1871"/>
      <c r="AI25" s="1871"/>
      <c r="AJ25" s="1871"/>
      <c r="AK25" s="1871"/>
      <c r="AL25" s="756"/>
    </row>
    <row r="26" spans="2:38" ht="12" customHeight="1">
      <c r="B26" s="752"/>
      <c r="C26" s="757"/>
      <c r="D26" s="1871"/>
      <c r="E26" s="1871"/>
      <c r="F26" s="1871"/>
      <c r="G26" s="1871"/>
      <c r="H26" s="1871"/>
      <c r="I26" s="1871"/>
      <c r="J26" s="1871"/>
      <c r="K26" s="1871"/>
      <c r="L26" s="1871"/>
      <c r="M26" s="1871"/>
      <c r="N26" s="1871"/>
      <c r="O26" s="1871"/>
      <c r="P26" s="1871"/>
      <c r="Q26" s="1871"/>
      <c r="R26" s="1871"/>
      <c r="S26" s="1871"/>
      <c r="T26" s="1871"/>
      <c r="U26" s="1871"/>
      <c r="V26" s="1871"/>
      <c r="W26" s="1871"/>
      <c r="X26" s="1871"/>
      <c r="Y26" s="1871"/>
      <c r="Z26" s="1871"/>
      <c r="AA26" s="1871"/>
      <c r="AB26" s="1871"/>
      <c r="AC26" s="1871"/>
      <c r="AD26" s="1871"/>
      <c r="AE26" s="1871"/>
      <c r="AF26" s="1871"/>
      <c r="AG26" s="1871"/>
      <c r="AH26" s="1871"/>
      <c r="AI26" s="1871"/>
      <c r="AJ26" s="1871"/>
      <c r="AK26" s="1871"/>
      <c r="AL26" s="756"/>
    </row>
    <row r="27" spans="2:38" ht="12" customHeight="1">
      <c r="B27" s="752"/>
      <c r="C27" s="757"/>
      <c r="D27" s="1871"/>
      <c r="E27" s="1871"/>
      <c r="F27" s="1871"/>
      <c r="G27" s="1871"/>
      <c r="H27" s="1871"/>
      <c r="I27" s="1871"/>
      <c r="J27" s="1871"/>
      <c r="K27" s="1871"/>
      <c r="L27" s="1871"/>
      <c r="M27" s="1871"/>
      <c r="N27" s="1871"/>
      <c r="O27" s="1871"/>
      <c r="P27" s="1871"/>
      <c r="Q27" s="1871"/>
      <c r="R27" s="1871"/>
      <c r="S27" s="1871"/>
      <c r="T27" s="1871"/>
      <c r="U27" s="1871"/>
      <c r="V27" s="1871"/>
      <c r="W27" s="1871"/>
      <c r="X27" s="1871"/>
      <c r="Y27" s="1871"/>
      <c r="Z27" s="1871"/>
      <c r="AA27" s="1871"/>
      <c r="AB27" s="1871"/>
      <c r="AC27" s="1871"/>
      <c r="AD27" s="1871"/>
      <c r="AE27" s="1871"/>
      <c r="AF27" s="1871"/>
      <c r="AG27" s="1871"/>
      <c r="AH27" s="1871"/>
      <c r="AI27" s="1871"/>
      <c r="AJ27" s="1871"/>
      <c r="AK27" s="1871"/>
      <c r="AL27" s="756"/>
    </row>
    <row r="28" spans="2:38" ht="4.5" customHeight="1">
      <c r="B28" s="752"/>
      <c r="C28" s="757"/>
      <c r="D28" s="747"/>
      <c r="E28" s="747"/>
      <c r="H28" s="747"/>
      <c r="I28" s="747"/>
      <c r="J28" s="747"/>
      <c r="K28" s="747"/>
      <c r="L28" s="747"/>
      <c r="M28" s="747"/>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748"/>
      <c r="AK28" s="748"/>
      <c r="AL28" s="756"/>
    </row>
    <row r="29" spans="2:38" ht="12" customHeight="1">
      <c r="B29" s="752"/>
      <c r="C29" s="757"/>
      <c r="D29" s="1872" t="s">
        <v>2210</v>
      </c>
      <c r="E29" s="1872"/>
      <c r="F29" s="1872"/>
      <c r="G29" s="1873" t="str">
        <f>IF(C23="□","　　　　　　　　　　　試験","日本語能力試験")</f>
        <v>日本語能力試験</v>
      </c>
      <c r="H29" s="1873"/>
      <c r="I29" s="1873"/>
      <c r="J29" s="1873"/>
      <c r="K29" s="1873"/>
      <c r="L29" s="1873"/>
      <c r="M29" s="1873"/>
      <c r="N29" s="758" t="str">
        <f>IF(Application!J22="","",Application!J22)</f>
        <v/>
      </c>
      <c r="O29" s="1874" t="s">
        <v>2211</v>
      </c>
      <c r="P29" s="1874"/>
      <c r="Q29" s="1874"/>
      <c r="R29" s="1874"/>
      <c r="S29" s="1874"/>
      <c r="T29" s="1874"/>
      <c r="U29" s="1874"/>
      <c r="V29" s="1874"/>
      <c r="W29" s="1874"/>
      <c r="X29" s="1874"/>
      <c r="Y29" s="1874"/>
      <c r="Z29" s="1874"/>
      <c r="AA29" s="1874"/>
      <c r="AB29" s="1874"/>
      <c r="AC29" s="1874"/>
      <c r="AD29" s="1874"/>
      <c r="AE29" s="1874"/>
      <c r="AF29" s="1874"/>
      <c r="AG29" s="1874"/>
      <c r="AH29" s="758" t="str">
        <f>IF(N29="","",
 IF(N29="N5","A1",
 IF(N29="N4","A2",
 IF(N29="N3","B1",
 IF(N29="N2","B2",
 IF(N29="N1","C1",""))))))</f>
        <v/>
      </c>
      <c r="AI29" s="1875" t="s">
        <v>2212</v>
      </c>
      <c r="AJ29" s="1875"/>
      <c r="AK29" s="1875"/>
      <c r="AL29" s="756"/>
    </row>
    <row r="30" spans="2:38" s="742" customFormat="1" ht="29.65" customHeight="1">
      <c r="B30" s="759"/>
      <c r="C30" s="760"/>
      <c r="D30" s="1869" t="s">
        <v>2213</v>
      </c>
      <c r="E30" s="1869"/>
      <c r="F30" s="1869"/>
      <c r="G30" s="1869"/>
      <c r="H30" s="1869"/>
      <c r="I30" s="1869"/>
      <c r="J30" s="1869"/>
      <c r="K30" s="1869"/>
      <c r="L30" s="1869"/>
      <c r="M30" s="1869"/>
      <c r="N30" s="1869"/>
      <c r="O30" s="1869"/>
      <c r="P30" s="1869"/>
      <c r="Q30" s="1869"/>
      <c r="R30" s="1869"/>
      <c r="S30" s="1869"/>
      <c r="T30" s="1869"/>
      <c r="U30" s="1869"/>
      <c r="V30" s="1869"/>
      <c r="W30" s="1869"/>
      <c r="X30" s="1869"/>
      <c r="Y30" s="1869"/>
      <c r="Z30" s="1869"/>
      <c r="AA30" s="1869"/>
      <c r="AB30" s="1869"/>
      <c r="AC30" s="1869"/>
      <c r="AD30" s="1869"/>
      <c r="AE30" s="1869"/>
      <c r="AF30" s="1869"/>
      <c r="AG30" s="1869"/>
      <c r="AH30" s="1869"/>
      <c r="AI30" s="1869"/>
      <c r="AJ30" s="1869"/>
      <c r="AK30" s="1869"/>
      <c r="AL30" s="761"/>
    </row>
    <row r="31" spans="2:38" s="748" customFormat="1" ht="10.15" customHeight="1">
      <c r="B31" s="752"/>
      <c r="C31" s="757"/>
      <c r="D31" s="762"/>
      <c r="E31" s="757"/>
      <c r="F31" s="757"/>
      <c r="G31" s="757"/>
      <c r="H31" s="757"/>
      <c r="I31" s="757"/>
      <c r="J31" s="757"/>
      <c r="K31" s="757"/>
      <c r="L31" s="757"/>
      <c r="M31" s="757"/>
      <c r="N31" s="757"/>
      <c r="O31" s="757"/>
      <c r="P31" s="757"/>
      <c r="Q31" s="757"/>
      <c r="R31" s="757"/>
      <c r="S31" s="757"/>
      <c r="T31" s="757"/>
      <c r="U31" s="757"/>
      <c r="V31" s="757"/>
      <c r="W31" s="757"/>
      <c r="X31" s="757"/>
      <c r="AL31" s="756"/>
    </row>
    <row r="32" spans="2:38" s="748" customFormat="1" ht="12" customHeight="1">
      <c r="B32" s="752"/>
      <c r="C32" s="753" t="str">
        <f>IF(H36="","□","■")</f>
        <v>□</v>
      </c>
      <c r="D32" s="754" t="s">
        <v>1005</v>
      </c>
      <c r="E32" s="754"/>
      <c r="F32" s="754"/>
      <c r="G32" s="755" t="s">
        <v>1006</v>
      </c>
      <c r="H32" s="754"/>
      <c r="I32" s="754"/>
      <c r="J32" s="754"/>
      <c r="K32" s="754"/>
      <c r="L32" s="754"/>
      <c r="M32" s="754"/>
      <c r="AL32" s="756"/>
    </row>
    <row r="33" spans="2:38" s="748" customFormat="1" ht="3.4" customHeight="1">
      <c r="B33" s="752"/>
      <c r="C33" s="737"/>
      <c r="AL33" s="756"/>
    </row>
    <row r="34" spans="2:38" s="748" customFormat="1">
      <c r="B34" s="752"/>
      <c r="C34" s="748" t="s">
        <v>2214</v>
      </c>
      <c r="D34" s="748" t="s">
        <v>2215</v>
      </c>
      <c r="AL34" s="756"/>
    </row>
    <row r="35" spans="2:38" s="748" customFormat="1" ht="12.75">
      <c r="B35" s="752"/>
      <c r="D35" s="748" t="s">
        <v>2216</v>
      </c>
      <c r="Q35" s="734"/>
      <c r="R35" s="734"/>
      <c r="AL35" s="756"/>
    </row>
    <row r="36" spans="2:38" s="748" customFormat="1" ht="13.15" customHeight="1">
      <c r="B36" s="752"/>
      <c r="D36" s="748" t="s">
        <v>957</v>
      </c>
      <c r="H36" s="1878" t="str">
        <f>IF(Application!A79="","",
IF(Application!A81="",
   Application!A79,
   IF(Application!A83="",
      "①"&amp;Application!A79&amp;CHAR(10)&amp;"②"&amp;Application!A81,
      "①"&amp;Application!A79&amp;CHAR(10)&amp;"②"&amp;Application!A81&amp;CHAR(10)&amp;"③"&amp;Application!A83)))</f>
        <v/>
      </c>
      <c r="I36" s="1878"/>
      <c r="J36" s="1878"/>
      <c r="K36" s="1878"/>
      <c r="L36" s="1878"/>
      <c r="M36" s="1878"/>
      <c r="N36" s="1878"/>
      <c r="O36" s="1878"/>
      <c r="P36" s="1878"/>
      <c r="Q36" s="1878"/>
      <c r="R36" s="1878"/>
      <c r="S36" s="1878"/>
      <c r="T36" s="1878"/>
      <c r="U36" s="1878"/>
      <c r="V36" s="1878"/>
      <c r="W36" s="1878"/>
      <c r="X36" s="1878"/>
      <c r="Y36" s="747"/>
      <c r="Z36" s="747"/>
      <c r="AA36" s="747"/>
      <c r="AB36" s="747"/>
      <c r="AC36" s="747"/>
      <c r="AD36" s="747"/>
      <c r="AE36" s="747"/>
      <c r="AF36" s="747"/>
      <c r="AG36" s="747"/>
      <c r="AH36" s="747"/>
      <c r="AI36" s="747"/>
      <c r="AL36" s="756"/>
    </row>
    <row r="37" spans="2:38" s="748" customFormat="1" ht="12" customHeight="1">
      <c r="B37" s="752"/>
      <c r="C37" s="734"/>
      <c r="E37" s="492" t="s">
        <v>485</v>
      </c>
      <c r="H37" s="1877"/>
      <c r="I37" s="1877"/>
      <c r="J37" s="1877"/>
      <c r="K37" s="1877"/>
      <c r="L37" s="1877"/>
      <c r="M37" s="1877"/>
      <c r="N37" s="1877"/>
      <c r="O37" s="1877"/>
      <c r="P37" s="1877"/>
      <c r="Q37" s="1877"/>
      <c r="R37" s="1877"/>
      <c r="S37" s="1877"/>
      <c r="T37" s="1877"/>
      <c r="U37" s="1877"/>
      <c r="V37" s="1877"/>
      <c r="W37" s="1877"/>
      <c r="X37" s="1877"/>
      <c r="Y37" s="747"/>
      <c r="Z37" s="747"/>
      <c r="AA37" s="747"/>
      <c r="AB37" s="747"/>
      <c r="AC37" s="747"/>
      <c r="AD37" s="747"/>
      <c r="AE37" s="747"/>
      <c r="AF37" s="747"/>
      <c r="AG37" s="747"/>
      <c r="AH37" s="747"/>
      <c r="AI37" s="747"/>
      <c r="AL37" s="756"/>
    </row>
    <row r="38" spans="2:38" s="748" customFormat="1" ht="3.4" customHeight="1">
      <c r="B38" s="752"/>
      <c r="C38" s="734"/>
      <c r="AL38" s="756"/>
    </row>
    <row r="39" spans="2:38" s="748" customFormat="1" ht="10.15" customHeight="1">
      <c r="B39" s="752"/>
      <c r="C39" s="734"/>
      <c r="E39" s="1879" t="s">
        <v>2217</v>
      </c>
      <c r="F39" s="1879"/>
      <c r="G39" s="1879"/>
      <c r="H39" s="1878" t="str">
        <f>IF(Application!I79="","",
IF(Application!I81="",
   Application!I79,
   IF(Application!I83="",
      "①"&amp;Application!I79&amp;CHAR(10)&amp;"②"&amp;Application!I81,
      "①"&amp;Application!I79&amp;CHAR(10)&amp;"②"&amp;Application!I81&amp;CHAR(10)&amp;"③"&amp;Application!I83)))</f>
        <v/>
      </c>
      <c r="I39" s="1878"/>
      <c r="J39" s="1878"/>
      <c r="K39" s="1878"/>
      <c r="L39" s="1878"/>
      <c r="M39" s="1878"/>
      <c r="N39" s="1878"/>
      <c r="O39" s="1878"/>
      <c r="P39" s="1878"/>
      <c r="Q39" s="1878"/>
      <c r="R39" s="1878"/>
      <c r="S39" s="1878"/>
      <c r="T39" s="1878"/>
      <c r="U39" s="1878"/>
      <c r="V39" s="1878"/>
      <c r="W39" s="1878"/>
      <c r="X39" s="1878"/>
      <c r="Y39" s="1878"/>
      <c r="Z39" s="1878"/>
      <c r="AA39" s="1878"/>
      <c r="AB39" s="1878"/>
      <c r="AC39" s="1878"/>
      <c r="AD39" s="1878"/>
      <c r="AE39" s="1878"/>
      <c r="AF39" s="1878"/>
      <c r="AG39" s="1878"/>
      <c r="AH39" s="1878"/>
      <c r="AI39" s="1878"/>
      <c r="AL39" s="756"/>
    </row>
    <row r="40" spans="2:38" s="748" customFormat="1" ht="12" customHeight="1">
      <c r="B40" s="752"/>
      <c r="C40" s="734"/>
      <c r="E40" s="1880" t="s">
        <v>995</v>
      </c>
      <c r="F40" s="1880"/>
      <c r="G40" s="1880"/>
      <c r="H40" s="1877"/>
      <c r="I40" s="1877"/>
      <c r="J40" s="1877"/>
      <c r="K40" s="1877"/>
      <c r="L40" s="1877"/>
      <c r="M40" s="1877"/>
      <c r="N40" s="1877"/>
      <c r="O40" s="1877"/>
      <c r="P40" s="1877"/>
      <c r="Q40" s="1877"/>
      <c r="R40" s="1877"/>
      <c r="S40" s="1877"/>
      <c r="T40" s="1877"/>
      <c r="U40" s="1877"/>
      <c r="V40" s="1877"/>
      <c r="W40" s="1877"/>
      <c r="X40" s="1877"/>
      <c r="Y40" s="1877"/>
      <c r="Z40" s="1877"/>
      <c r="AA40" s="1877"/>
      <c r="AB40" s="1877"/>
      <c r="AC40" s="1877"/>
      <c r="AD40" s="1877"/>
      <c r="AE40" s="1877"/>
      <c r="AF40" s="1877"/>
      <c r="AG40" s="1877"/>
      <c r="AH40" s="1877"/>
      <c r="AI40" s="1877"/>
      <c r="AL40" s="756"/>
    </row>
    <row r="41" spans="2:38" s="748" customFormat="1" ht="3.4" customHeight="1">
      <c r="B41" s="752"/>
      <c r="C41" s="734"/>
      <c r="AL41" s="756"/>
    </row>
    <row r="42" spans="2:38" s="748" customFormat="1" ht="15" customHeight="1">
      <c r="B42" s="752"/>
      <c r="C42" s="734"/>
      <c r="D42" s="1881" t="s">
        <v>2218</v>
      </c>
      <c r="E42" s="1881"/>
      <c r="F42" s="1881"/>
      <c r="G42" s="1881"/>
      <c r="H42" s="1878" t="str">
        <f>IF(Application!C80="","",
IF(Application!C82="",
   Application!C80,
   IF(Application!C84="",
      "①"&amp;Application!C80&amp;CHAR(10)&amp;"②"&amp;Application!C82,
      "①"&amp;Application!C80&amp;CHAR(10)&amp;"②"&amp;Application!C82&amp;CHAR(10)&amp;"③"&amp;Application!C84)))</f>
        <v/>
      </c>
      <c r="I42" s="1878"/>
      <c r="J42" s="1878"/>
      <c r="K42" s="1878"/>
      <c r="L42" s="1878"/>
      <c r="M42" s="1878"/>
      <c r="N42" s="1878"/>
      <c r="O42" s="1878"/>
      <c r="P42" s="1878"/>
      <c r="Q42" s="1878"/>
      <c r="R42" s="1878"/>
      <c r="S42" s="1878"/>
      <c r="T42" s="1882" t="s">
        <v>2219</v>
      </c>
      <c r="U42" s="1882"/>
      <c r="V42" s="1882"/>
      <c r="W42" s="1882"/>
      <c r="Y42" s="1055" t="str">
        <f>IF(Application!N80="","",
IF(Application!N82="",
   Application!N80,
   IF(Application!N84="",
      "①"&amp;Application!N80&amp;CHAR(10)&amp;"②"&amp;Application!N82,
      "①"&amp;Application!N80&amp;CHAR(10)&amp;"②"&amp;Application!N82&amp;CHAR(10)&amp;"③"&amp;Application!N84)))</f>
        <v/>
      </c>
      <c r="Z42" s="1055"/>
      <c r="AA42" s="1055"/>
      <c r="AB42" s="1055"/>
      <c r="AC42" s="1055"/>
      <c r="AD42" s="1055"/>
      <c r="AE42" s="1055"/>
      <c r="AF42" s="1055"/>
      <c r="AG42" s="1055"/>
      <c r="AH42" s="1055"/>
      <c r="AI42" s="1055"/>
      <c r="AL42" s="756"/>
    </row>
    <row r="43" spans="2:38" s="748" customFormat="1" ht="12" customHeight="1">
      <c r="B43" s="752"/>
      <c r="C43" s="734"/>
      <c r="D43" s="1880" t="s">
        <v>2220</v>
      </c>
      <c r="E43" s="1880"/>
      <c r="F43" s="1880"/>
      <c r="G43" s="1880"/>
      <c r="H43" s="1877"/>
      <c r="I43" s="1877"/>
      <c r="J43" s="1877"/>
      <c r="K43" s="1877"/>
      <c r="L43" s="1877"/>
      <c r="M43" s="1877"/>
      <c r="N43" s="1877"/>
      <c r="O43" s="1877"/>
      <c r="P43" s="1877"/>
      <c r="Q43" s="1877"/>
      <c r="R43" s="1877"/>
      <c r="S43" s="1877"/>
      <c r="T43" s="1883" t="s">
        <v>2221</v>
      </c>
      <c r="U43" s="1883"/>
      <c r="V43" s="1883"/>
      <c r="W43" s="1883"/>
      <c r="X43" s="1883"/>
      <c r="Y43" s="1867"/>
      <c r="Z43" s="1867"/>
      <c r="AA43" s="1867"/>
      <c r="AB43" s="1867"/>
      <c r="AC43" s="1867"/>
      <c r="AD43" s="1867"/>
      <c r="AE43" s="1867"/>
      <c r="AF43" s="1867"/>
      <c r="AG43" s="1867"/>
      <c r="AH43" s="1867"/>
      <c r="AI43" s="1867"/>
      <c r="AL43" s="756"/>
    </row>
    <row r="44" spans="2:38" s="748" customFormat="1" ht="3.4" customHeight="1">
      <c r="B44" s="752"/>
      <c r="C44" s="734"/>
      <c r="AL44" s="756"/>
    </row>
    <row r="45" spans="2:38" s="748" customFormat="1" ht="24.4" customHeight="1">
      <c r="B45" s="752"/>
      <c r="C45" s="734"/>
      <c r="D45" s="1876" t="s">
        <v>2222</v>
      </c>
      <c r="E45" s="1876"/>
      <c r="F45" s="1876"/>
      <c r="G45" s="1876"/>
      <c r="H45" s="1877" t="str">
        <f>IF(Application!AG80="","",
IF(Application!AG82="",
   Application!AG80,
   IF(Application!AG84="",
      "①"&amp;Application!AG80&amp;CHAR(10)&amp;"②"&amp;Application!AG82,
      "①"&amp;Application!AG80&amp;CHAR(10)&amp;"②"&amp;Application!AG82&amp;CHAR(10)&amp;"③"&amp;Application!AG84)))</f>
        <v/>
      </c>
      <c r="I45" s="1877"/>
      <c r="J45" s="1877"/>
      <c r="K45" s="1877"/>
      <c r="L45" s="1877"/>
      <c r="M45" s="1877"/>
      <c r="N45" s="1877"/>
      <c r="O45" s="1877"/>
      <c r="P45" s="1877"/>
      <c r="Q45" s="1877"/>
      <c r="R45" s="1877"/>
      <c r="S45" s="1877"/>
      <c r="T45" s="1877"/>
      <c r="U45" s="1877"/>
      <c r="V45" s="1877"/>
      <c r="W45" s="1877"/>
      <c r="X45" s="1877"/>
      <c r="Y45" s="1877"/>
      <c r="Z45" s="1877"/>
      <c r="AA45" s="1877"/>
      <c r="AB45" s="1877"/>
      <c r="AC45" s="1877"/>
      <c r="AD45" s="1877"/>
      <c r="AE45" s="1877"/>
      <c r="AF45" s="1877"/>
      <c r="AG45" s="1877"/>
      <c r="AH45" s="1877"/>
      <c r="AI45" s="1877"/>
      <c r="AJ45" s="1877"/>
      <c r="AK45" s="1877"/>
      <c r="AL45" s="756"/>
    </row>
    <row r="46" spans="2:38" s="748" customFormat="1" ht="6" customHeight="1">
      <c r="B46" s="752"/>
      <c r="C46" s="734"/>
      <c r="D46" s="719"/>
      <c r="E46" s="719"/>
      <c r="F46" s="719"/>
      <c r="G46" s="719"/>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L46" s="756"/>
    </row>
    <row r="47" spans="2:38" s="748" customFormat="1" ht="13.9" customHeight="1">
      <c r="B47" s="752"/>
      <c r="D47" s="748" t="s">
        <v>958</v>
      </c>
      <c r="H47" s="1055" t="str">
        <f>IF(Application!S79="","",
IF(Application!S81="",
   Application!S79,
   IF(Application!S83="",
      "①"&amp;Application!S79&amp;CHAR(10)&amp;"②"&amp;Application!S81,
      "①"&amp;Application!S79&amp;CHAR(10)&amp;"②"&amp;Application!S81&amp;CHAR(10)&amp;"③"&amp;Application!S83)))</f>
        <v/>
      </c>
      <c r="I47" s="1055"/>
      <c r="J47" s="1055"/>
      <c r="K47" s="1055"/>
      <c r="L47" s="1055"/>
      <c r="M47" s="748" t="s">
        <v>261</v>
      </c>
      <c r="N47" s="491"/>
      <c r="O47" s="1055" t="str">
        <f>IF(Application!V79="","",
IF(Application!V81="",
   Application!V79,
   IF(Application!V83="",
      "①"&amp;Application!V79&amp;CHAR(10)&amp;"②"&amp;Application!V81,
      "①"&amp;Application!V79&amp;CHAR(10)&amp;"②"&amp;Application!V81&amp;CHAR(10)&amp;"③"&amp;Application!V83)))</f>
        <v/>
      </c>
      <c r="P47" s="1055"/>
      <c r="Q47" s="1055"/>
      <c r="S47" s="748" t="s">
        <v>262</v>
      </c>
      <c r="V47" s="748" t="s">
        <v>393</v>
      </c>
      <c r="X47" s="1055" t="str">
        <f>IF(Application!Z79="","",
IF(Application!Z81="",
   Application!Z79,
   IF(Application!Z83="",
      "①"&amp;Application!Z79&amp;CHAR(10)&amp;"②"&amp;Application!Z81,
      "①"&amp;Application!Z79&amp;CHAR(10)&amp;"②"&amp;Application!Z81&amp;CHAR(10)&amp;"③"&amp;Application!Z83)))</f>
        <v/>
      </c>
      <c r="Y47" s="1055"/>
      <c r="Z47" s="1055"/>
      <c r="AA47" s="1055"/>
      <c r="AB47" s="1055"/>
      <c r="AC47" s="748" t="s">
        <v>261</v>
      </c>
      <c r="AD47" s="491"/>
      <c r="AE47" s="1055" t="str">
        <f>IF(Application!AC79="","",
IF(Application!AC81="",
   Application!AC79,
   IF(Application!AC83="",
      "①"&amp;Application!AC79&amp;CHAR(10)&amp;"②"&amp;Application!AC81,
      "①"&amp;Application!AC79&amp;CHAR(10)&amp;"②"&amp;Application!AC81&amp;CHAR(10)&amp;"③"&amp;Application!AC83)))</f>
        <v/>
      </c>
      <c r="AF47" s="1055"/>
      <c r="AH47" s="748" t="s">
        <v>262</v>
      </c>
      <c r="AI47" s="748" t="s">
        <v>487</v>
      </c>
      <c r="AL47" s="756"/>
    </row>
    <row r="48" spans="2:38" s="748" customFormat="1" ht="12" customHeight="1">
      <c r="B48" s="752"/>
      <c r="C48" s="734"/>
      <c r="D48" s="492" t="s">
        <v>488</v>
      </c>
      <c r="E48" s="734"/>
      <c r="F48" s="750" t="s">
        <v>489</v>
      </c>
      <c r="H48" s="1867"/>
      <c r="I48" s="1867"/>
      <c r="J48" s="1867"/>
      <c r="K48" s="1867"/>
      <c r="L48" s="1867"/>
      <c r="M48" s="511" t="s">
        <v>996</v>
      </c>
      <c r="N48" s="764"/>
      <c r="O48" s="1867"/>
      <c r="P48" s="1867"/>
      <c r="Q48" s="1867"/>
      <c r="R48" s="765"/>
      <c r="S48" s="766" t="s">
        <v>2223</v>
      </c>
      <c r="T48" s="767"/>
      <c r="U48" s="734"/>
      <c r="V48" s="768" t="s">
        <v>490</v>
      </c>
      <c r="W48" s="734"/>
      <c r="X48" s="1867"/>
      <c r="Y48" s="1867"/>
      <c r="Z48" s="1867"/>
      <c r="AA48" s="1867"/>
      <c r="AB48" s="1867"/>
      <c r="AC48" s="511" t="s">
        <v>996</v>
      </c>
      <c r="AD48" s="764"/>
      <c r="AE48" s="1867"/>
      <c r="AF48" s="1867"/>
      <c r="AG48" s="511"/>
      <c r="AH48" s="766" t="s">
        <v>2223</v>
      </c>
      <c r="AI48" s="764"/>
      <c r="AL48" s="756"/>
    </row>
    <row r="49" spans="2:38" s="748" customFormat="1" ht="3.4" customHeight="1">
      <c r="B49" s="752"/>
      <c r="C49" s="734"/>
      <c r="D49" s="734"/>
      <c r="AL49" s="756"/>
    </row>
    <row r="50" spans="2:38" s="748" customFormat="1" ht="15.4" customHeight="1">
      <c r="B50" s="769"/>
      <c r="D50" s="491" t="s">
        <v>2224</v>
      </c>
      <c r="I50" s="1055" t="str">
        <f>IF(Application!AC74="","",Application!AC74)</f>
        <v/>
      </c>
      <c r="J50" s="1055"/>
      <c r="K50" s="1055"/>
      <c r="L50" s="1055"/>
      <c r="M50" s="1055"/>
      <c r="N50" s="1055"/>
      <c r="O50" s="1055"/>
      <c r="P50" s="1055"/>
      <c r="Q50" s="491" t="s">
        <v>731</v>
      </c>
      <c r="R50" s="491"/>
      <c r="S50" s="491"/>
      <c r="T50" s="1870" t="s">
        <v>2225</v>
      </c>
      <c r="U50" s="1870"/>
      <c r="V50" s="1870"/>
      <c r="W50" s="1870"/>
      <c r="X50" s="1870"/>
      <c r="Y50" s="1870"/>
      <c r="Z50" s="1055" t="str">
        <f>IF(Application!P74="","",Application!P74)</f>
        <v/>
      </c>
      <c r="AA50" s="1055"/>
      <c r="AB50" s="1055"/>
      <c r="AC50" s="1055"/>
      <c r="AD50" s="1055"/>
      <c r="AE50" s="1055"/>
      <c r="AF50" s="1055"/>
      <c r="AG50" s="1055"/>
      <c r="AH50" s="491" t="s">
        <v>731</v>
      </c>
      <c r="AI50" s="491"/>
      <c r="AL50" s="756"/>
    </row>
    <row r="51" spans="2:38" s="748" customFormat="1" ht="15" customHeight="1">
      <c r="B51" s="752"/>
      <c r="C51" s="734"/>
      <c r="E51" s="492" t="s">
        <v>488</v>
      </c>
      <c r="F51" s="750"/>
      <c r="G51" s="491"/>
      <c r="H51" s="751"/>
      <c r="I51" s="1867"/>
      <c r="J51" s="1867"/>
      <c r="K51" s="1867"/>
      <c r="L51" s="1867"/>
      <c r="M51" s="1867"/>
      <c r="N51" s="1867"/>
      <c r="O51" s="1867"/>
      <c r="P51" s="1867"/>
      <c r="Q51" s="507" t="s">
        <v>998</v>
      </c>
      <c r="R51" s="491"/>
      <c r="S51" s="491"/>
      <c r="T51" s="1870" t="s">
        <v>2226</v>
      </c>
      <c r="U51" s="1870"/>
      <c r="V51" s="1870"/>
      <c r="W51" s="1870"/>
      <c r="X51" s="1870"/>
      <c r="Y51" s="1870"/>
      <c r="Z51" s="1867"/>
      <c r="AA51" s="1867"/>
      <c r="AB51" s="1867"/>
      <c r="AC51" s="1867"/>
      <c r="AD51" s="1867"/>
      <c r="AE51" s="1867"/>
      <c r="AF51" s="1867"/>
      <c r="AG51" s="1867"/>
      <c r="AH51" s="507" t="s">
        <v>998</v>
      </c>
      <c r="AI51" s="491"/>
      <c r="AL51" s="756"/>
    </row>
    <row r="52" spans="2:38" ht="3" customHeight="1">
      <c r="B52" s="518"/>
      <c r="AL52" s="519"/>
    </row>
    <row r="53" spans="2:38" s="748" customFormat="1" ht="13.15" customHeight="1">
      <c r="B53" s="752"/>
      <c r="C53" s="1870" t="s">
        <v>2227</v>
      </c>
      <c r="D53" s="1870"/>
      <c r="E53" s="1870"/>
      <c r="F53" s="1870"/>
      <c r="G53" s="734"/>
      <c r="H53" s="491"/>
      <c r="I53" s="491"/>
      <c r="J53" s="491"/>
      <c r="K53" s="491"/>
      <c r="L53" s="491"/>
      <c r="M53" s="491"/>
      <c r="N53" s="491"/>
      <c r="O53" s="737"/>
      <c r="P53" s="737"/>
      <c r="Q53" s="737"/>
      <c r="R53" s="737"/>
      <c r="S53" s="737"/>
      <c r="T53" s="737"/>
      <c r="U53" s="750"/>
      <c r="V53" s="734"/>
      <c r="W53" s="751"/>
      <c r="X53" s="751"/>
      <c r="Y53" s="751"/>
      <c r="Z53" s="751"/>
      <c r="AA53" s="751"/>
      <c r="AB53" s="734"/>
      <c r="AC53" s="491"/>
      <c r="AD53" s="751"/>
      <c r="AE53" s="751"/>
      <c r="AF53" s="734"/>
      <c r="AG53" s="770"/>
      <c r="AH53" s="491"/>
      <c r="AI53" s="757"/>
      <c r="AL53" s="756"/>
    </row>
    <row r="54" spans="2:38">
      <c r="B54" s="518"/>
      <c r="D54" s="1871"/>
      <c r="E54" s="1871"/>
      <c r="F54" s="1871"/>
      <c r="G54" s="1871"/>
      <c r="H54" s="1871"/>
      <c r="I54" s="1871"/>
      <c r="J54" s="1871"/>
      <c r="K54" s="1871"/>
      <c r="L54" s="1871"/>
      <c r="M54" s="1871"/>
      <c r="N54" s="1871"/>
      <c r="O54" s="1871"/>
      <c r="P54" s="1871"/>
      <c r="Q54" s="1871"/>
      <c r="R54" s="1871"/>
      <c r="S54" s="1871"/>
      <c r="T54" s="1871"/>
      <c r="U54" s="1871"/>
      <c r="V54" s="1871"/>
      <c r="W54" s="1871"/>
      <c r="X54" s="1871"/>
      <c r="Y54" s="1871"/>
      <c r="Z54" s="1871"/>
      <c r="AA54" s="1871"/>
      <c r="AB54" s="1871"/>
      <c r="AC54" s="1871"/>
      <c r="AD54" s="1871"/>
      <c r="AE54" s="1871"/>
      <c r="AF54" s="1871"/>
      <c r="AG54" s="1871"/>
      <c r="AH54" s="1871"/>
      <c r="AI54" s="1871"/>
      <c r="AJ54" s="1871"/>
      <c r="AK54" s="1871"/>
      <c r="AL54" s="519"/>
    </row>
    <row r="55" spans="2:38" s="748" customFormat="1" ht="13.15" customHeight="1">
      <c r="B55" s="752"/>
      <c r="C55" s="735"/>
      <c r="D55" s="1871"/>
      <c r="E55" s="1871"/>
      <c r="F55" s="1871"/>
      <c r="G55" s="1871"/>
      <c r="H55" s="1871"/>
      <c r="I55" s="1871"/>
      <c r="J55" s="1871"/>
      <c r="K55" s="1871"/>
      <c r="L55" s="1871"/>
      <c r="M55" s="1871"/>
      <c r="N55" s="1871"/>
      <c r="O55" s="1871"/>
      <c r="P55" s="1871"/>
      <c r="Q55" s="1871"/>
      <c r="R55" s="1871"/>
      <c r="S55" s="1871"/>
      <c r="T55" s="1871"/>
      <c r="U55" s="1871"/>
      <c r="V55" s="1871"/>
      <c r="W55" s="1871"/>
      <c r="X55" s="1871"/>
      <c r="Y55" s="1871"/>
      <c r="Z55" s="1871"/>
      <c r="AA55" s="1871"/>
      <c r="AB55" s="1871"/>
      <c r="AC55" s="1871"/>
      <c r="AD55" s="1871"/>
      <c r="AE55" s="1871"/>
      <c r="AF55" s="1871"/>
      <c r="AG55" s="1871"/>
      <c r="AH55" s="1871"/>
      <c r="AI55" s="1871"/>
      <c r="AJ55" s="1871"/>
      <c r="AK55" s="1871"/>
      <c r="AL55" s="756"/>
    </row>
    <row r="56" spans="2:38" ht="11.65" customHeight="1">
      <c r="B56" s="518"/>
      <c r="AL56" s="519"/>
    </row>
    <row r="57" spans="2:38" ht="12" customHeight="1">
      <c r="B57" s="518"/>
      <c r="C57" s="743" t="str">
        <f>IF(Application!Q22="","",Application!Q22)</f>
        <v>□</v>
      </c>
      <c r="D57" s="744" t="s">
        <v>2228</v>
      </c>
      <c r="E57" s="744"/>
      <c r="F57" s="744"/>
      <c r="G57" s="744"/>
      <c r="H57" s="744"/>
      <c r="I57" s="744"/>
      <c r="J57" s="744"/>
      <c r="K57" s="744"/>
      <c r="L57" s="744"/>
      <c r="M57" s="744"/>
      <c r="N57" s="744"/>
      <c r="O57" s="744"/>
      <c r="P57" s="744"/>
      <c r="Q57" s="744"/>
      <c r="R57" s="744"/>
      <c r="S57" s="744"/>
      <c r="T57" s="744"/>
      <c r="U57" s="744"/>
      <c r="V57" s="744"/>
      <c r="W57" s="744"/>
      <c r="X57" s="744"/>
      <c r="Y57" s="744"/>
      <c r="Z57" s="744"/>
      <c r="AA57" s="744"/>
      <c r="AB57" s="744"/>
      <c r="AC57" s="744"/>
      <c r="AE57" s="744" t="s">
        <v>1010</v>
      </c>
      <c r="AF57" s="744"/>
      <c r="AG57" s="744"/>
      <c r="AH57" s="744"/>
      <c r="AI57" s="744"/>
      <c r="AJ57" s="744"/>
      <c r="AK57" s="744"/>
      <c r="AL57" s="519"/>
    </row>
    <row r="58" spans="2:38" ht="12" customHeight="1">
      <c r="B58" s="518"/>
      <c r="D58" s="1871" t="str">
        <f>IF(Application!R24="","",Application!R24)</f>
        <v/>
      </c>
      <c r="E58" s="1871"/>
      <c r="F58" s="1871"/>
      <c r="G58" s="1871"/>
      <c r="H58" s="1871"/>
      <c r="I58" s="1871"/>
      <c r="J58" s="1871"/>
      <c r="K58" s="1871"/>
      <c r="L58" s="1871"/>
      <c r="M58" s="1871"/>
      <c r="N58" s="1871"/>
      <c r="O58" s="1871"/>
      <c r="P58" s="1871"/>
      <c r="Q58" s="1871"/>
      <c r="R58" s="1871"/>
      <c r="S58" s="1871"/>
      <c r="T58" s="1871"/>
      <c r="U58" s="1871"/>
      <c r="V58" s="1871"/>
      <c r="W58" s="1871"/>
      <c r="X58" s="1871"/>
      <c r="Y58" s="1871"/>
      <c r="Z58" s="1871"/>
      <c r="AA58" s="1871"/>
      <c r="AB58" s="1871"/>
      <c r="AC58" s="1871"/>
      <c r="AD58" s="1871"/>
      <c r="AE58" s="1871"/>
      <c r="AF58" s="1871"/>
      <c r="AG58" s="1871"/>
      <c r="AH58" s="1871"/>
      <c r="AI58" s="1871"/>
      <c r="AJ58" s="1871"/>
      <c r="AK58" s="1871"/>
      <c r="AL58" s="519"/>
    </row>
    <row r="59" spans="2:38" ht="12" customHeight="1">
      <c r="B59" s="518"/>
      <c r="D59" s="1871"/>
      <c r="E59" s="1871"/>
      <c r="F59" s="1871"/>
      <c r="G59" s="1871"/>
      <c r="H59" s="1871"/>
      <c r="I59" s="1871"/>
      <c r="J59" s="1871"/>
      <c r="K59" s="1871"/>
      <c r="L59" s="1871"/>
      <c r="M59" s="1871"/>
      <c r="N59" s="1871"/>
      <c r="O59" s="1871"/>
      <c r="P59" s="1871"/>
      <c r="Q59" s="1871"/>
      <c r="R59" s="1871"/>
      <c r="S59" s="1871"/>
      <c r="T59" s="1871"/>
      <c r="U59" s="1871"/>
      <c r="V59" s="1871"/>
      <c r="W59" s="1871"/>
      <c r="X59" s="1871"/>
      <c r="Y59" s="1871"/>
      <c r="Z59" s="1871"/>
      <c r="AA59" s="1871"/>
      <c r="AB59" s="1871"/>
      <c r="AC59" s="1871"/>
      <c r="AD59" s="1871"/>
      <c r="AE59" s="1871"/>
      <c r="AF59" s="1871"/>
      <c r="AG59" s="1871"/>
      <c r="AH59" s="1871"/>
      <c r="AI59" s="1871"/>
      <c r="AJ59" s="1871"/>
      <c r="AK59" s="1871"/>
      <c r="AL59" s="519"/>
    </row>
    <row r="60" spans="2:38" ht="12" customHeight="1">
      <c r="B60" s="518"/>
      <c r="D60" s="1871"/>
      <c r="E60" s="1871"/>
      <c r="F60" s="1871"/>
      <c r="G60" s="1871"/>
      <c r="H60" s="1871"/>
      <c r="I60" s="1871"/>
      <c r="J60" s="1871"/>
      <c r="K60" s="1871"/>
      <c r="L60" s="1871"/>
      <c r="M60" s="1871"/>
      <c r="N60" s="1871"/>
      <c r="O60" s="1871"/>
      <c r="P60" s="1871"/>
      <c r="Q60" s="1871"/>
      <c r="R60" s="1871"/>
      <c r="S60" s="1871"/>
      <c r="T60" s="1871"/>
      <c r="U60" s="1871"/>
      <c r="V60" s="1871"/>
      <c r="W60" s="1871"/>
      <c r="X60" s="1871"/>
      <c r="Y60" s="1871"/>
      <c r="Z60" s="1871"/>
      <c r="AA60" s="1871"/>
      <c r="AB60" s="1871"/>
      <c r="AC60" s="1871"/>
      <c r="AD60" s="1871"/>
      <c r="AE60" s="1871"/>
      <c r="AF60" s="1871"/>
      <c r="AG60" s="1871"/>
      <c r="AH60" s="1871"/>
      <c r="AI60" s="1871"/>
      <c r="AJ60" s="1871"/>
      <c r="AK60" s="1871"/>
      <c r="AL60" s="519"/>
    </row>
    <row r="61" spans="2:38" ht="12" customHeight="1">
      <c r="B61" s="518"/>
      <c r="D61" s="1871"/>
      <c r="E61" s="1871"/>
      <c r="F61" s="1871"/>
      <c r="G61" s="1871"/>
      <c r="H61" s="1871"/>
      <c r="I61" s="1871"/>
      <c r="J61" s="1871"/>
      <c r="K61" s="1871"/>
      <c r="L61" s="1871"/>
      <c r="M61" s="1871"/>
      <c r="N61" s="1871"/>
      <c r="O61" s="1871"/>
      <c r="P61" s="1871"/>
      <c r="Q61" s="1871"/>
      <c r="R61" s="1871"/>
      <c r="S61" s="1871"/>
      <c r="T61" s="1871"/>
      <c r="U61" s="1871"/>
      <c r="V61" s="1871"/>
      <c r="W61" s="1871"/>
      <c r="X61" s="1871"/>
      <c r="Y61" s="1871"/>
      <c r="Z61" s="1871"/>
      <c r="AA61" s="1871"/>
      <c r="AB61" s="1871"/>
      <c r="AC61" s="1871"/>
      <c r="AD61" s="1871"/>
      <c r="AE61" s="1871"/>
      <c r="AF61" s="1871"/>
      <c r="AG61" s="1871"/>
      <c r="AH61" s="1871"/>
      <c r="AI61" s="1871"/>
      <c r="AJ61" s="1871"/>
      <c r="AK61" s="1871"/>
      <c r="AL61" s="519"/>
    </row>
    <row r="62" spans="2:38" ht="4.5" customHeight="1">
      <c r="B62" s="752"/>
      <c r="C62" s="757"/>
      <c r="D62" s="747"/>
      <c r="E62" s="747"/>
      <c r="H62" s="747"/>
      <c r="I62" s="747"/>
      <c r="J62" s="747"/>
      <c r="K62" s="747"/>
      <c r="L62" s="747"/>
      <c r="M62" s="747"/>
      <c r="N62" s="747"/>
      <c r="O62" s="747"/>
      <c r="P62" s="747"/>
      <c r="Q62" s="747"/>
      <c r="R62" s="747"/>
      <c r="S62" s="747"/>
      <c r="T62" s="747"/>
      <c r="U62" s="747"/>
      <c r="V62" s="747"/>
      <c r="W62" s="747"/>
      <c r="X62" s="747"/>
      <c r="Y62" s="747"/>
      <c r="Z62" s="747"/>
      <c r="AA62" s="747"/>
      <c r="AB62" s="747"/>
      <c r="AC62" s="747"/>
      <c r="AD62" s="747"/>
      <c r="AE62" s="747"/>
      <c r="AF62" s="747"/>
      <c r="AG62" s="747"/>
      <c r="AH62" s="747"/>
      <c r="AI62" s="747"/>
      <c r="AJ62" s="748"/>
      <c r="AK62" s="748"/>
      <c r="AL62" s="756"/>
    </row>
    <row r="63" spans="2:38" ht="12" customHeight="1">
      <c r="B63" s="752"/>
      <c r="C63" s="757"/>
      <c r="D63" s="1872" t="s">
        <v>2210</v>
      </c>
      <c r="E63" s="1872"/>
      <c r="F63" s="1872"/>
      <c r="G63" s="1873" t="str">
        <f>IF(C57="□","　　　　　　　　　　　試験","日本語能力試験")</f>
        <v>　　　　　　　　　　　試験</v>
      </c>
      <c r="H63" s="1873"/>
      <c r="I63" s="1873"/>
      <c r="J63" s="1873"/>
      <c r="K63" s="1873"/>
      <c r="L63" s="1873"/>
      <c r="M63" s="1873"/>
      <c r="N63" s="758"/>
      <c r="O63" s="1874" t="s">
        <v>2211</v>
      </c>
      <c r="P63" s="1874"/>
      <c r="Q63" s="1874"/>
      <c r="R63" s="1874"/>
      <c r="S63" s="1874"/>
      <c r="T63" s="1874"/>
      <c r="U63" s="1874"/>
      <c r="V63" s="1874"/>
      <c r="W63" s="1874"/>
      <c r="X63" s="1874"/>
      <c r="Y63" s="1874"/>
      <c r="Z63" s="1874"/>
      <c r="AA63" s="1874"/>
      <c r="AB63" s="1874"/>
      <c r="AC63" s="1874"/>
      <c r="AD63" s="1874"/>
      <c r="AE63" s="1874"/>
      <c r="AF63" s="1874"/>
      <c r="AG63" s="1874"/>
      <c r="AH63" s="758"/>
      <c r="AI63" s="1875" t="s">
        <v>2212</v>
      </c>
      <c r="AJ63" s="1875"/>
      <c r="AK63" s="1875"/>
      <c r="AL63" s="756"/>
    </row>
    <row r="64" spans="2:38" s="742" customFormat="1" ht="22.9" customHeight="1">
      <c r="B64" s="521"/>
      <c r="D64" s="1869" t="s">
        <v>2229</v>
      </c>
      <c r="E64" s="1869"/>
      <c r="F64" s="1869"/>
      <c r="G64" s="1869"/>
      <c r="H64" s="1869"/>
      <c r="I64" s="1869"/>
      <c r="J64" s="1869"/>
      <c r="K64" s="1869"/>
      <c r="L64" s="1869"/>
      <c r="M64" s="1869"/>
      <c r="N64" s="1869"/>
      <c r="O64" s="1869"/>
      <c r="P64" s="1869"/>
      <c r="Q64" s="1869"/>
      <c r="R64" s="1869"/>
      <c r="S64" s="1869"/>
      <c r="T64" s="1869"/>
      <c r="U64" s="1869"/>
      <c r="V64" s="1869"/>
      <c r="W64" s="1869"/>
      <c r="X64" s="1869"/>
      <c r="Y64" s="1869"/>
      <c r="Z64" s="1869"/>
      <c r="AA64" s="1869"/>
      <c r="AB64" s="1869"/>
      <c r="AC64" s="1869"/>
      <c r="AD64" s="1869"/>
      <c r="AE64" s="1869"/>
      <c r="AF64" s="1869"/>
      <c r="AG64" s="1869"/>
      <c r="AH64" s="1869"/>
      <c r="AI64" s="1869"/>
      <c r="AJ64" s="1869"/>
      <c r="AK64" s="1869"/>
      <c r="AL64" s="771"/>
    </row>
    <row r="65" spans="2:38" ht="9" customHeight="1">
      <c r="B65" s="518"/>
      <c r="D65" s="772"/>
      <c r="E65" s="772"/>
      <c r="F65" s="772"/>
      <c r="G65" s="772"/>
      <c r="H65" s="772"/>
      <c r="I65" s="772"/>
      <c r="J65" s="772"/>
      <c r="K65" s="772"/>
      <c r="L65" s="772"/>
      <c r="M65" s="772"/>
      <c r="N65" s="772"/>
      <c r="O65" s="772"/>
      <c r="P65" s="772"/>
      <c r="Q65" s="772"/>
      <c r="R65" s="772"/>
      <c r="S65" s="772"/>
      <c r="T65" s="772"/>
      <c r="U65" s="772"/>
      <c r="V65" s="772"/>
      <c r="W65" s="772"/>
      <c r="X65" s="772"/>
      <c r="Y65" s="772"/>
      <c r="Z65" s="772"/>
      <c r="AA65" s="772"/>
      <c r="AB65" s="772"/>
      <c r="AC65" s="772"/>
      <c r="AD65" s="772"/>
      <c r="AE65" s="772"/>
      <c r="AF65" s="772"/>
      <c r="AG65" s="772"/>
      <c r="AH65" s="772"/>
      <c r="AI65" s="772"/>
      <c r="AK65" s="735"/>
      <c r="AL65" s="519"/>
    </row>
    <row r="66" spans="2:38" s="773" customFormat="1" ht="30" customHeight="1">
      <c r="B66" s="1861" t="s">
        <v>2230</v>
      </c>
      <c r="C66" s="1862"/>
      <c r="D66" s="1862"/>
      <c r="E66" s="1862"/>
      <c r="F66" s="1862"/>
      <c r="G66" s="1862"/>
      <c r="H66" s="1862"/>
      <c r="I66" s="1862"/>
      <c r="J66" s="1862"/>
      <c r="K66" s="1862"/>
      <c r="L66" s="1862"/>
      <c r="M66" s="1862"/>
      <c r="N66" s="1862"/>
      <c r="O66" s="1862"/>
      <c r="P66" s="1862"/>
      <c r="Q66" s="1862"/>
      <c r="R66" s="1862"/>
      <c r="S66" s="1862"/>
      <c r="T66" s="1862"/>
      <c r="U66" s="1862"/>
      <c r="V66" s="1862"/>
      <c r="W66" s="1862"/>
      <c r="X66" s="1862"/>
      <c r="Y66" s="1862"/>
      <c r="Z66" s="1862"/>
      <c r="AA66" s="1862"/>
      <c r="AB66" s="1862"/>
      <c r="AC66" s="1862"/>
      <c r="AD66" s="1862"/>
      <c r="AE66" s="1862"/>
      <c r="AF66" s="1862"/>
      <c r="AG66" s="1862"/>
      <c r="AH66" s="1862"/>
      <c r="AI66" s="1862"/>
      <c r="AJ66" s="1862"/>
      <c r="AK66" s="1862"/>
      <c r="AL66" s="1863"/>
    </row>
    <row r="67" spans="2:38" s="773" customFormat="1" ht="10.9" customHeight="1">
      <c r="B67" s="1861" t="s">
        <v>2231</v>
      </c>
      <c r="C67" s="1862"/>
      <c r="D67" s="1862"/>
      <c r="E67" s="1862"/>
      <c r="F67" s="1862"/>
      <c r="G67" s="1862"/>
      <c r="H67" s="1862"/>
      <c r="I67" s="1862"/>
      <c r="J67" s="1862"/>
      <c r="K67" s="1862"/>
      <c r="L67" s="1862"/>
      <c r="M67" s="1862"/>
      <c r="N67" s="1862"/>
      <c r="O67" s="1862"/>
      <c r="P67" s="1862"/>
      <c r="Q67" s="1862"/>
      <c r="R67" s="1862"/>
      <c r="S67" s="1862"/>
      <c r="T67" s="1862"/>
      <c r="U67" s="1862"/>
      <c r="V67" s="1862"/>
      <c r="W67" s="1862"/>
      <c r="X67" s="1862"/>
      <c r="Y67" s="1862"/>
      <c r="Z67" s="1862"/>
      <c r="AA67" s="1862"/>
      <c r="AB67" s="1862"/>
      <c r="AC67" s="1862"/>
      <c r="AD67" s="1862"/>
      <c r="AE67" s="1862"/>
      <c r="AF67" s="1862"/>
      <c r="AG67" s="1862"/>
      <c r="AH67" s="1862"/>
      <c r="AI67" s="1862"/>
      <c r="AJ67" s="1862"/>
      <c r="AK67" s="1862"/>
      <c r="AL67" s="774"/>
    </row>
    <row r="68" spans="2:38" s="773" customFormat="1" ht="14.65" customHeight="1">
      <c r="B68" s="1861" t="s">
        <v>2232</v>
      </c>
      <c r="C68" s="1862"/>
      <c r="D68" s="1862"/>
      <c r="E68" s="1862"/>
      <c r="F68" s="1862"/>
      <c r="G68" s="1862"/>
      <c r="H68" s="1862"/>
      <c r="I68" s="1862"/>
      <c r="J68" s="1862"/>
      <c r="K68" s="1862"/>
      <c r="L68" s="1862"/>
      <c r="M68" s="1862"/>
      <c r="N68" s="1862"/>
      <c r="O68" s="1862"/>
      <c r="P68" s="1862"/>
      <c r="Q68" s="1862"/>
      <c r="R68" s="1862"/>
      <c r="S68" s="1862"/>
      <c r="T68" s="1862"/>
      <c r="U68" s="1862"/>
      <c r="V68" s="1862"/>
      <c r="W68" s="1862"/>
      <c r="X68" s="1862"/>
      <c r="Y68" s="1862"/>
      <c r="Z68" s="1862"/>
      <c r="AA68" s="1862"/>
      <c r="AB68" s="1862"/>
      <c r="AC68" s="1862"/>
      <c r="AD68" s="1862"/>
      <c r="AE68" s="1862"/>
      <c r="AF68" s="1862"/>
      <c r="AG68" s="1862"/>
      <c r="AH68" s="1862"/>
      <c r="AI68" s="1862"/>
      <c r="AJ68" s="1862"/>
      <c r="AK68" s="1862"/>
      <c r="AL68" s="775"/>
    </row>
    <row r="69" spans="2:38" s="773" customFormat="1" ht="12" customHeight="1">
      <c r="B69" s="1861" t="s">
        <v>2233</v>
      </c>
      <c r="C69" s="1862"/>
      <c r="D69" s="1862"/>
      <c r="E69" s="1862"/>
      <c r="F69" s="1862"/>
      <c r="G69" s="1862"/>
      <c r="H69" s="1862"/>
      <c r="I69" s="1862"/>
      <c r="J69" s="1862"/>
      <c r="K69" s="1862"/>
      <c r="L69" s="1862"/>
      <c r="M69" s="1862"/>
      <c r="N69" s="1862"/>
      <c r="O69" s="1862"/>
      <c r="P69" s="1862"/>
      <c r="Q69" s="1862"/>
      <c r="R69" s="1862"/>
      <c r="S69" s="1862"/>
      <c r="T69" s="1862"/>
      <c r="U69" s="1862"/>
      <c r="V69" s="1862"/>
      <c r="W69" s="1862"/>
      <c r="X69" s="1862"/>
      <c r="Y69" s="1862"/>
      <c r="Z69" s="1862"/>
      <c r="AA69" s="1862"/>
      <c r="AB69" s="1862"/>
      <c r="AC69" s="1862"/>
      <c r="AD69" s="1862"/>
      <c r="AE69" s="1862"/>
      <c r="AF69" s="1862"/>
      <c r="AG69" s="1862"/>
      <c r="AH69" s="1862"/>
      <c r="AI69" s="1862"/>
      <c r="AJ69" s="1862"/>
      <c r="AK69" s="1862"/>
      <c r="AL69" s="775"/>
    </row>
    <row r="70" spans="2:38" ht="6.4" customHeight="1">
      <c r="B70" s="776"/>
      <c r="C70" s="777"/>
      <c r="D70" s="777"/>
      <c r="E70" s="777"/>
      <c r="F70" s="777"/>
      <c r="G70" s="777"/>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8"/>
    </row>
    <row r="71" spans="2:38" ht="12" customHeight="1">
      <c r="B71" s="1864" t="s">
        <v>1015</v>
      </c>
      <c r="C71" s="1865"/>
      <c r="D71" s="1865"/>
      <c r="E71" s="1865"/>
      <c r="F71" s="1055" t="str">
        <f>IF(OR(Application!A7="",Application!C13=""),"",Application!A7&amp;"/"&amp;Application!C13)</f>
        <v>東京日英学院/進学1.6年コース</v>
      </c>
      <c r="G71" s="1055"/>
      <c r="H71" s="1055"/>
      <c r="I71" s="1055"/>
      <c r="J71" s="1055"/>
      <c r="K71" s="1055"/>
      <c r="L71" s="1055"/>
      <c r="M71" s="1055"/>
      <c r="N71" s="1055"/>
      <c r="O71" s="1055"/>
      <c r="P71" s="1055"/>
      <c r="Q71" s="1055"/>
      <c r="R71" s="1055"/>
      <c r="S71" s="1868" t="s">
        <v>1016</v>
      </c>
      <c r="T71" s="1868"/>
      <c r="U71" s="1868"/>
      <c r="V71" s="1868"/>
      <c r="W71" s="1868"/>
      <c r="X71" s="1868"/>
      <c r="Y71" s="1055" t="str">
        <f>IF(AND(Application!F29="",Application!M29=""),"",Application!F29&amp;" "&amp;Application!M29)</f>
        <v/>
      </c>
      <c r="Z71" s="1055"/>
      <c r="AA71" s="1055"/>
      <c r="AB71" s="1055"/>
      <c r="AC71" s="1055"/>
      <c r="AD71" s="1055"/>
      <c r="AE71" s="1055"/>
      <c r="AF71" s="1055"/>
      <c r="AG71" s="1055"/>
      <c r="AH71" s="1055"/>
      <c r="AI71" s="1055"/>
      <c r="AJ71" s="1055"/>
      <c r="AK71" s="1055"/>
      <c r="AL71" s="519"/>
    </row>
    <row r="72" spans="2:38" ht="12" customHeight="1">
      <c r="B72" s="1866"/>
      <c r="C72" s="1865"/>
      <c r="D72" s="1865"/>
      <c r="E72" s="1865"/>
      <c r="F72" s="1867"/>
      <c r="G72" s="1867"/>
      <c r="H72" s="1867"/>
      <c r="I72" s="1867"/>
      <c r="J72" s="1867"/>
      <c r="K72" s="1867"/>
      <c r="L72" s="1867"/>
      <c r="M72" s="1867"/>
      <c r="N72" s="1867"/>
      <c r="O72" s="1867"/>
      <c r="P72" s="1867"/>
      <c r="Q72" s="1867"/>
      <c r="R72" s="1867"/>
      <c r="S72" s="1868"/>
      <c r="T72" s="1868"/>
      <c r="U72" s="1868"/>
      <c r="V72" s="1868"/>
      <c r="W72" s="1868"/>
      <c r="X72" s="1868"/>
      <c r="Y72" s="1867"/>
      <c r="Z72" s="1867"/>
      <c r="AA72" s="1867"/>
      <c r="AB72" s="1867"/>
      <c r="AC72" s="1867"/>
      <c r="AD72" s="1867"/>
      <c r="AE72" s="1867"/>
      <c r="AF72" s="1867"/>
      <c r="AG72" s="1867"/>
      <c r="AH72" s="1867"/>
      <c r="AI72" s="1867"/>
      <c r="AJ72" s="1867"/>
      <c r="AK72" s="1867"/>
      <c r="AL72" s="519"/>
    </row>
    <row r="73" spans="2:38" s="742" customFormat="1" ht="12" customHeight="1">
      <c r="B73" s="779"/>
      <c r="C73" s="780"/>
      <c r="D73" s="780"/>
      <c r="E73" s="780"/>
      <c r="F73" s="780"/>
      <c r="G73" s="780"/>
      <c r="H73" s="780"/>
      <c r="I73" s="780"/>
      <c r="J73" s="780"/>
      <c r="K73" s="780"/>
      <c r="L73" s="780"/>
      <c r="M73" s="780"/>
      <c r="N73" s="780"/>
      <c r="O73" s="780"/>
      <c r="P73" s="780"/>
      <c r="Q73" s="780"/>
      <c r="R73" s="780"/>
      <c r="S73" s="1860" t="s">
        <v>2234</v>
      </c>
      <c r="T73" s="1860"/>
      <c r="U73" s="1860"/>
      <c r="V73" s="1860"/>
      <c r="W73" s="1860"/>
      <c r="X73" s="1860"/>
      <c r="Y73" s="1860"/>
      <c r="Z73" s="1860"/>
      <c r="AA73" s="1860"/>
      <c r="AB73" s="1860"/>
      <c r="AC73" s="1860"/>
      <c r="AD73" s="1860"/>
      <c r="AE73" s="1860"/>
      <c r="AF73" s="1860"/>
      <c r="AG73" s="1860"/>
      <c r="AH73" s="1860"/>
      <c r="AI73" s="1860"/>
      <c r="AJ73" s="1860"/>
      <c r="AK73" s="1860"/>
      <c r="AL73" s="781"/>
    </row>
    <row r="74" spans="2:38" ht="12" customHeight="1"/>
    <row r="75" spans="2:38" ht="12" customHeight="1"/>
    <row r="76" spans="2:38" ht="12" customHeight="1"/>
    <row r="77" spans="2:38" ht="12" customHeight="1"/>
    <row r="78" spans="2:38" ht="12" customHeight="1"/>
    <row r="79" spans="2:38" ht="12" customHeight="1"/>
    <row r="80" spans="2:38" ht="12" customHeight="1"/>
    <row r="81" s="491" customFormat="1" ht="12" customHeight="1"/>
    <row r="82" s="491" customFormat="1" ht="12" customHeight="1"/>
    <row r="83" s="491" customFormat="1" ht="12" customHeight="1"/>
    <row r="84" s="491" customFormat="1" ht="12" customHeight="1"/>
    <row r="85" s="491" customFormat="1" ht="12" customHeight="1"/>
    <row r="86" s="491" customFormat="1" ht="12" customHeight="1"/>
    <row r="87" s="491" customFormat="1" ht="12" customHeight="1"/>
    <row r="88" s="491" customFormat="1" ht="12" customHeight="1"/>
    <row r="89" s="491" customFormat="1" ht="12" customHeight="1"/>
    <row r="90" s="491" customFormat="1" ht="12" customHeight="1"/>
    <row r="91" s="491" customFormat="1" ht="12" customHeight="1"/>
    <row r="92" s="491" customFormat="1" ht="12" customHeight="1"/>
    <row r="93" s="491" customFormat="1" ht="12" customHeight="1"/>
    <row r="94" s="491" customFormat="1" ht="12" customHeight="1"/>
    <row r="95" s="491" customFormat="1" ht="12" customHeight="1"/>
    <row r="96" s="491" customFormat="1" ht="12" customHeight="1"/>
    <row r="97" s="491" customFormat="1" ht="12" customHeight="1"/>
    <row r="98" s="491" customFormat="1" ht="12" customHeight="1"/>
    <row r="99" s="491" customFormat="1" ht="12" customHeight="1"/>
    <row r="100" s="491" customFormat="1" ht="12" customHeight="1"/>
    <row r="101" s="491" customFormat="1" ht="12" customHeight="1"/>
    <row r="102" s="491" customFormat="1" ht="12" customHeight="1"/>
    <row r="103" s="491" customFormat="1" ht="12" customHeight="1"/>
    <row r="104" s="491" customFormat="1" ht="12" customHeight="1"/>
    <row r="105" s="491" customFormat="1" ht="12" customHeight="1"/>
    <row r="106" s="491" customFormat="1" ht="12" customHeight="1"/>
    <row r="107" s="491" customFormat="1" ht="12" customHeight="1"/>
    <row r="108" s="491" customFormat="1" ht="12" customHeight="1"/>
    <row r="109" s="491" customFormat="1" ht="12" customHeight="1"/>
    <row r="110" s="491" customFormat="1" ht="12" customHeight="1"/>
    <row r="111" s="491" customFormat="1" ht="12" customHeight="1"/>
    <row r="112" s="491" customFormat="1" ht="12" customHeight="1"/>
    <row r="113" s="491" customFormat="1" ht="12" customHeight="1"/>
    <row r="114" s="491" customFormat="1" ht="12" customHeight="1"/>
    <row r="115" s="491" customFormat="1" ht="12" customHeight="1"/>
    <row r="116" s="491" customFormat="1" ht="12" customHeight="1"/>
    <row r="117" s="491" customFormat="1" ht="12" customHeight="1"/>
    <row r="118" s="491" customFormat="1" ht="12" customHeight="1"/>
    <row r="119" s="491" customFormat="1" ht="12" customHeight="1"/>
    <row r="120" s="491" customFormat="1" ht="12" customHeight="1"/>
    <row r="121" s="491" customFormat="1" ht="12" customHeight="1"/>
    <row r="122" s="491" customFormat="1" ht="12" customHeight="1"/>
    <row r="123" s="491" customFormat="1" ht="12" customHeight="1"/>
    <row r="124" s="491" customFormat="1" ht="12" customHeight="1"/>
    <row r="125" s="491" customFormat="1" ht="12" customHeight="1"/>
    <row r="126" s="491" customFormat="1" ht="12" customHeight="1"/>
    <row r="127" s="491" customFormat="1" ht="12" customHeight="1"/>
    <row r="128" s="491" customFormat="1" ht="12" customHeight="1"/>
    <row r="129" s="491" customFormat="1" ht="12" customHeight="1"/>
    <row r="130" s="491" customFormat="1" ht="12" customHeight="1"/>
    <row r="131" s="491" customFormat="1" ht="12" customHeight="1"/>
    <row r="132" s="491" customFormat="1" ht="12" customHeight="1"/>
    <row r="133" s="491" customFormat="1" ht="12" customHeight="1"/>
    <row r="134" s="491" customFormat="1" ht="12" customHeight="1"/>
    <row r="135" s="491" customFormat="1" ht="12" customHeight="1"/>
    <row r="136" s="491" customFormat="1" ht="12" customHeight="1"/>
    <row r="137" s="491" customFormat="1" ht="12" customHeight="1"/>
    <row r="138" s="491" customFormat="1" ht="12" customHeight="1"/>
    <row r="139" s="491" customFormat="1" ht="12" customHeight="1"/>
    <row r="140" s="491" customFormat="1" ht="12" customHeight="1"/>
    <row r="141" s="491" customFormat="1" ht="12" customHeight="1"/>
    <row r="142" s="491" customFormat="1" ht="12" customHeight="1"/>
    <row r="143" s="491" customFormat="1" ht="12" customHeight="1"/>
    <row r="144" s="491" customFormat="1" ht="12" customHeight="1"/>
    <row r="145" s="491" customFormat="1" ht="12" customHeight="1"/>
    <row r="146" s="491" customFormat="1" ht="12" customHeight="1"/>
    <row r="147" s="491" customFormat="1" ht="12" customHeight="1"/>
    <row r="148" s="491" customFormat="1" ht="12" customHeight="1"/>
    <row r="149" s="491" customFormat="1" ht="12" customHeight="1"/>
    <row r="150" s="491" customFormat="1" ht="12" customHeight="1"/>
    <row r="151" s="491" customFormat="1" ht="12" customHeight="1"/>
    <row r="152" s="491" customFormat="1" ht="12" customHeight="1"/>
    <row r="153" s="491" customFormat="1" ht="12" customHeight="1"/>
    <row r="154" s="491" customFormat="1" ht="12" customHeight="1"/>
    <row r="155" s="491" customFormat="1" ht="12" customHeight="1"/>
    <row r="156" s="491" customFormat="1" ht="12" customHeight="1"/>
    <row r="157" s="491" customFormat="1" ht="12" customHeight="1"/>
    <row r="158" s="491" customFormat="1" ht="12" customHeight="1"/>
    <row r="159" s="491" customFormat="1" ht="12" customHeight="1"/>
    <row r="160" s="491" customFormat="1" ht="12" customHeight="1"/>
    <row r="161" s="491" customFormat="1" ht="12" customHeight="1"/>
    <row r="162" s="491" customFormat="1" ht="12" customHeight="1"/>
    <row r="163" s="491" customFormat="1" ht="12" customHeight="1"/>
    <row r="164" s="491" customFormat="1" ht="12" customHeight="1"/>
    <row r="165" s="491" customFormat="1" ht="12" customHeight="1"/>
    <row r="166" s="491" customFormat="1" ht="12" customHeight="1"/>
    <row r="167" s="491" customFormat="1" ht="12" customHeight="1"/>
    <row r="168" s="491" customFormat="1" ht="12" customHeight="1"/>
    <row r="169" s="491" customFormat="1" ht="12" customHeight="1"/>
    <row r="170" s="491" customFormat="1" ht="12" customHeight="1"/>
    <row r="171" s="491" customFormat="1" ht="12" customHeight="1"/>
    <row r="172" s="491" customFormat="1" ht="12" customHeight="1"/>
    <row r="173" s="491" customFormat="1" ht="12" customHeight="1"/>
    <row r="174" s="491" customFormat="1" ht="12" customHeight="1"/>
    <row r="175" s="491" customFormat="1" ht="12" customHeight="1"/>
    <row r="176" s="491" customFormat="1" ht="12" customHeight="1"/>
    <row r="177" s="491" customFormat="1" ht="12" customHeight="1"/>
    <row r="178" s="491" customFormat="1" ht="12" customHeight="1"/>
    <row r="179" s="491" customFormat="1" ht="12" customHeight="1"/>
    <row r="180" s="491" customFormat="1" ht="12" customHeight="1"/>
    <row r="181" s="491" customFormat="1" ht="12" customHeight="1"/>
    <row r="182" s="491" customFormat="1" ht="12" customHeight="1"/>
    <row r="183" s="491" customFormat="1" ht="12" customHeight="1"/>
    <row r="184" s="491" customFormat="1" ht="12" customHeight="1"/>
    <row r="185" s="491" customFormat="1" ht="12" customHeight="1"/>
    <row r="186" s="491" customFormat="1" ht="12" customHeight="1"/>
    <row r="187" s="491" customFormat="1" ht="12" customHeight="1"/>
    <row r="188" s="491" customFormat="1" ht="12" customHeight="1"/>
    <row r="189" s="491" customFormat="1" ht="12" customHeight="1"/>
    <row r="190" s="491" customFormat="1" ht="12" customHeight="1"/>
    <row r="191" s="491" customFormat="1" ht="12" customHeight="1"/>
  </sheetData>
  <sheetProtection algorithmName="SHA-512" hashValue="MQ2/kkMmls/43grv3rXq/++MnxQdO3DIJteDuN1zQ5x5YegNsDxrYRCmvvGtDpWZfIF0FcVNfSQSZdBR9+ZGgw==" saltValue="JWtt7gmBcAZRUFkUf1WBfQ==" spinCount="100000" sheet="1" formatCells="0" selectLockedCells="1"/>
  <mergeCells count="56">
    <mergeCell ref="AA4:AB4"/>
    <mergeCell ref="C7:AK7"/>
    <mergeCell ref="AI9:AJ9"/>
    <mergeCell ref="F12:U13"/>
    <mergeCell ref="Y12:AJ13"/>
    <mergeCell ref="P6:Z6"/>
    <mergeCell ref="B4:J4"/>
    <mergeCell ref="M4:O4"/>
    <mergeCell ref="S4:U4"/>
    <mergeCell ref="V4:Z4"/>
    <mergeCell ref="F16:U17"/>
    <mergeCell ref="Y16:AJ17"/>
    <mergeCell ref="F20:O21"/>
    <mergeCell ref="D24:AK27"/>
    <mergeCell ref="D29:F29"/>
    <mergeCell ref="G29:M29"/>
    <mergeCell ref="O29:AG29"/>
    <mergeCell ref="AI29:AK29"/>
    <mergeCell ref="D42:G42"/>
    <mergeCell ref="H42:S43"/>
    <mergeCell ref="T42:W42"/>
    <mergeCell ref="Y42:AI43"/>
    <mergeCell ref="D43:G43"/>
    <mergeCell ref="T43:X43"/>
    <mergeCell ref="D30:AK30"/>
    <mergeCell ref="H36:X37"/>
    <mergeCell ref="E39:G39"/>
    <mergeCell ref="H39:AI40"/>
    <mergeCell ref="E40:G40"/>
    <mergeCell ref="D45:G45"/>
    <mergeCell ref="H45:AK45"/>
    <mergeCell ref="H47:L48"/>
    <mergeCell ref="O47:Q48"/>
    <mergeCell ref="X47:AB48"/>
    <mergeCell ref="AE47:AF48"/>
    <mergeCell ref="D64:AK64"/>
    <mergeCell ref="I50:P51"/>
    <mergeCell ref="T50:Y50"/>
    <mergeCell ref="Z50:AG51"/>
    <mergeCell ref="T51:Y51"/>
    <mergeCell ref="C53:F53"/>
    <mergeCell ref="D54:AK55"/>
    <mergeCell ref="D58:AK61"/>
    <mergeCell ref="D63:F63"/>
    <mergeCell ref="G63:M63"/>
    <mergeCell ref="O63:AG63"/>
    <mergeCell ref="AI63:AK63"/>
    <mergeCell ref="S73:AK73"/>
    <mergeCell ref="B66:AL66"/>
    <mergeCell ref="B67:AK67"/>
    <mergeCell ref="B68:AK68"/>
    <mergeCell ref="B69:AK69"/>
    <mergeCell ref="B71:E72"/>
    <mergeCell ref="F71:R72"/>
    <mergeCell ref="S71:X72"/>
    <mergeCell ref="Y71:AK72"/>
  </mergeCells>
  <phoneticPr fontId="34"/>
  <dataValidations count="2">
    <dataValidation type="list" allowBlank="1" showInputMessage="1" showErrorMessage="1" sqref="N63" xr:uid="{F4B27745-87D7-4AF3-BC83-2DF7831F845F}">
      <formula1>"N5,N4,N3,N2,N1"</formula1>
    </dataValidation>
    <dataValidation type="list" allowBlank="1" showInputMessage="1" showErrorMessage="1" sqref="AH63" xr:uid="{6B8D7BF1-64C0-4A49-9CDA-317F3A2CD1A7}">
      <formula1>"C1,C2,B1,B2,A1,A2"</formula1>
    </dataValidation>
  </dataValidations>
  <pageMargins left="0.25" right="0.25" top="0.75" bottom="0.75" header="0.3" footer="0.3"/>
  <pageSetup paperSize="9" scale="9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238C439-0D9B-4A3B-B844-A3CA457AC2BA}">
          <x14:formula1>
            <xm:f>"□,■"</xm:f>
          </x14:formula1>
          <xm:sqref>Y65566:Z65566 JV65566:JW65566 TR65566:TS65566 ADN65566:ADO65566 ANJ65566:ANK65566 AXF65566:AXG65566 BHB65566:BHC65566 BQX65566:BQY65566 CAT65566:CAU65566 CKP65566:CKQ65566 CUL65566:CUM65566 DEH65566:DEI65566 DOD65566:DOE65566 DXZ65566:DYA65566 EHV65566:EHW65566 ERR65566:ERS65566 FBN65566:FBO65566 FLJ65566:FLK65566 FVF65566:FVG65566 GFB65566:GFC65566 GOX65566:GOY65566 GYT65566:GYU65566 HIP65566:HIQ65566 HSL65566:HSM65566 ICH65566:ICI65566 IMD65566:IME65566 IVZ65566:IWA65566 JFV65566:JFW65566 JPR65566:JPS65566 JZN65566:JZO65566 KJJ65566:KJK65566 KTF65566:KTG65566 LDB65566:LDC65566 LMX65566:LMY65566 LWT65566:LWU65566 MGP65566:MGQ65566 MQL65566:MQM65566 NAH65566:NAI65566 NKD65566:NKE65566 NTZ65566:NUA65566 ODV65566:ODW65566 ONR65566:ONS65566 OXN65566:OXO65566 PHJ65566:PHK65566 PRF65566:PRG65566 QBB65566:QBC65566 QKX65566:QKY65566 QUT65566:QUU65566 REP65566:REQ65566 ROL65566:ROM65566 RYH65566:RYI65566 SID65566:SIE65566 SRZ65566:SSA65566 TBV65566:TBW65566 TLR65566:TLS65566 TVN65566:TVO65566 UFJ65566:UFK65566 UPF65566:UPG65566 UZB65566:UZC65566 VIX65566:VIY65566 VST65566:VSU65566 WCP65566:WCQ65566 WML65566:WMM65566 WWH65566:WWI65566 Y131102:Z131102 JV131102:JW131102 TR131102:TS131102 ADN131102:ADO131102 ANJ131102:ANK131102 AXF131102:AXG131102 BHB131102:BHC131102 BQX131102:BQY131102 CAT131102:CAU131102 CKP131102:CKQ131102 CUL131102:CUM131102 DEH131102:DEI131102 DOD131102:DOE131102 DXZ131102:DYA131102 EHV131102:EHW131102 ERR131102:ERS131102 FBN131102:FBO131102 FLJ131102:FLK131102 FVF131102:FVG131102 GFB131102:GFC131102 GOX131102:GOY131102 GYT131102:GYU131102 HIP131102:HIQ131102 HSL131102:HSM131102 ICH131102:ICI131102 IMD131102:IME131102 IVZ131102:IWA131102 JFV131102:JFW131102 JPR131102:JPS131102 JZN131102:JZO131102 KJJ131102:KJK131102 KTF131102:KTG131102 LDB131102:LDC131102 LMX131102:LMY131102 LWT131102:LWU131102 MGP131102:MGQ131102 MQL131102:MQM131102 NAH131102:NAI131102 NKD131102:NKE131102 NTZ131102:NUA131102 ODV131102:ODW131102 ONR131102:ONS131102 OXN131102:OXO131102 PHJ131102:PHK131102 PRF131102:PRG131102 QBB131102:QBC131102 QKX131102:QKY131102 QUT131102:QUU131102 REP131102:REQ131102 ROL131102:ROM131102 RYH131102:RYI131102 SID131102:SIE131102 SRZ131102:SSA131102 TBV131102:TBW131102 TLR131102:TLS131102 TVN131102:TVO131102 UFJ131102:UFK131102 UPF131102:UPG131102 UZB131102:UZC131102 VIX131102:VIY131102 VST131102:VSU131102 WCP131102:WCQ131102 WML131102:WMM131102 WWH131102:WWI131102 Y196638:Z196638 JV196638:JW196638 TR196638:TS196638 ADN196638:ADO196638 ANJ196638:ANK196638 AXF196638:AXG196638 BHB196638:BHC196638 BQX196638:BQY196638 CAT196638:CAU196638 CKP196638:CKQ196638 CUL196638:CUM196638 DEH196638:DEI196638 DOD196638:DOE196638 DXZ196638:DYA196638 EHV196638:EHW196638 ERR196638:ERS196638 FBN196638:FBO196638 FLJ196638:FLK196638 FVF196638:FVG196638 GFB196638:GFC196638 GOX196638:GOY196638 GYT196638:GYU196638 HIP196638:HIQ196638 HSL196638:HSM196638 ICH196638:ICI196638 IMD196638:IME196638 IVZ196638:IWA196638 JFV196638:JFW196638 JPR196638:JPS196638 JZN196638:JZO196638 KJJ196638:KJK196638 KTF196638:KTG196638 LDB196638:LDC196638 LMX196638:LMY196638 LWT196638:LWU196638 MGP196638:MGQ196638 MQL196638:MQM196638 NAH196638:NAI196638 NKD196638:NKE196638 NTZ196638:NUA196638 ODV196638:ODW196638 ONR196638:ONS196638 OXN196638:OXO196638 PHJ196638:PHK196638 PRF196638:PRG196638 QBB196638:QBC196638 QKX196638:QKY196638 QUT196638:QUU196638 REP196638:REQ196638 ROL196638:ROM196638 RYH196638:RYI196638 SID196638:SIE196638 SRZ196638:SSA196638 TBV196638:TBW196638 TLR196638:TLS196638 TVN196638:TVO196638 UFJ196638:UFK196638 UPF196638:UPG196638 UZB196638:UZC196638 VIX196638:VIY196638 VST196638:VSU196638 WCP196638:WCQ196638 WML196638:WMM196638 WWH196638:WWI196638 Y262174:Z262174 JV262174:JW262174 TR262174:TS262174 ADN262174:ADO262174 ANJ262174:ANK262174 AXF262174:AXG262174 BHB262174:BHC262174 BQX262174:BQY262174 CAT262174:CAU262174 CKP262174:CKQ262174 CUL262174:CUM262174 DEH262174:DEI262174 DOD262174:DOE262174 DXZ262174:DYA262174 EHV262174:EHW262174 ERR262174:ERS262174 FBN262174:FBO262174 FLJ262174:FLK262174 FVF262174:FVG262174 GFB262174:GFC262174 GOX262174:GOY262174 GYT262174:GYU262174 HIP262174:HIQ262174 HSL262174:HSM262174 ICH262174:ICI262174 IMD262174:IME262174 IVZ262174:IWA262174 JFV262174:JFW262174 JPR262174:JPS262174 JZN262174:JZO262174 KJJ262174:KJK262174 KTF262174:KTG262174 LDB262174:LDC262174 LMX262174:LMY262174 LWT262174:LWU262174 MGP262174:MGQ262174 MQL262174:MQM262174 NAH262174:NAI262174 NKD262174:NKE262174 NTZ262174:NUA262174 ODV262174:ODW262174 ONR262174:ONS262174 OXN262174:OXO262174 PHJ262174:PHK262174 PRF262174:PRG262174 QBB262174:QBC262174 QKX262174:QKY262174 QUT262174:QUU262174 REP262174:REQ262174 ROL262174:ROM262174 RYH262174:RYI262174 SID262174:SIE262174 SRZ262174:SSA262174 TBV262174:TBW262174 TLR262174:TLS262174 TVN262174:TVO262174 UFJ262174:UFK262174 UPF262174:UPG262174 UZB262174:UZC262174 VIX262174:VIY262174 VST262174:VSU262174 WCP262174:WCQ262174 WML262174:WMM262174 WWH262174:WWI262174 Y327710:Z327710 JV327710:JW327710 TR327710:TS327710 ADN327710:ADO327710 ANJ327710:ANK327710 AXF327710:AXG327710 BHB327710:BHC327710 BQX327710:BQY327710 CAT327710:CAU327710 CKP327710:CKQ327710 CUL327710:CUM327710 DEH327710:DEI327710 DOD327710:DOE327710 DXZ327710:DYA327710 EHV327710:EHW327710 ERR327710:ERS327710 FBN327710:FBO327710 FLJ327710:FLK327710 FVF327710:FVG327710 GFB327710:GFC327710 GOX327710:GOY327710 GYT327710:GYU327710 HIP327710:HIQ327710 HSL327710:HSM327710 ICH327710:ICI327710 IMD327710:IME327710 IVZ327710:IWA327710 JFV327710:JFW327710 JPR327710:JPS327710 JZN327710:JZO327710 KJJ327710:KJK327710 KTF327710:KTG327710 LDB327710:LDC327710 LMX327710:LMY327710 LWT327710:LWU327710 MGP327710:MGQ327710 MQL327710:MQM327710 NAH327710:NAI327710 NKD327710:NKE327710 NTZ327710:NUA327710 ODV327710:ODW327710 ONR327710:ONS327710 OXN327710:OXO327710 PHJ327710:PHK327710 PRF327710:PRG327710 QBB327710:QBC327710 QKX327710:QKY327710 QUT327710:QUU327710 REP327710:REQ327710 ROL327710:ROM327710 RYH327710:RYI327710 SID327710:SIE327710 SRZ327710:SSA327710 TBV327710:TBW327710 TLR327710:TLS327710 TVN327710:TVO327710 UFJ327710:UFK327710 UPF327710:UPG327710 UZB327710:UZC327710 VIX327710:VIY327710 VST327710:VSU327710 WCP327710:WCQ327710 WML327710:WMM327710 WWH327710:WWI327710 Y393246:Z393246 JV393246:JW393246 TR393246:TS393246 ADN393246:ADO393246 ANJ393246:ANK393246 AXF393246:AXG393246 BHB393246:BHC393246 BQX393246:BQY393246 CAT393246:CAU393246 CKP393246:CKQ393246 CUL393246:CUM393246 DEH393246:DEI393246 DOD393246:DOE393246 DXZ393246:DYA393246 EHV393246:EHW393246 ERR393246:ERS393246 FBN393246:FBO393246 FLJ393246:FLK393246 FVF393246:FVG393246 GFB393246:GFC393246 GOX393246:GOY393246 GYT393246:GYU393246 HIP393246:HIQ393246 HSL393246:HSM393246 ICH393246:ICI393246 IMD393246:IME393246 IVZ393246:IWA393246 JFV393246:JFW393246 JPR393246:JPS393246 JZN393246:JZO393246 KJJ393246:KJK393246 KTF393246:KTG393246 LDB393246:LDC393246 LMX393246:LMY393246 LWT393246:LWU393246 MGP393246:MGQ393246 MQL393246:MQM393246 NAH393246:NAI393246 NKD393246:NKE393246 NTZ393246:NUA393246 ODV393246:ODW393246 ONR393246:ONS393246 OXN393246:OXO393246 PHJ393246:PHK393246 PRF393246:PRG393246 QBB393246:QBC393246 QKX393246:QKY393246 QUT393246:QUU393246 REP393246:REQ393246 ROL393246:ROM393246 RYH393246:RYI393246 SID393246:SIE393246 SRZ393246:SSA393246 TBV393246:TBW393246 TLR393246:TLS393246 TVN393246:TVO393246 UFJ393246:UFK393246 UPF393246:UPG393246 UZB393246:UZC393246 VIX393246:VIY393246 VST393246:VSU393246 WCP393246:WCQ393246 WML393246:WMM393246 WWH393246:WWI393246 Y458782:Z458782 JV458782:JW458782 TR458782:TS458782 ADN458782:ADO458782 ANJ458782:ANK458782 AXF458782:AXG458782 BHB458782:BHC458782 BQX458782:BQY458782 CAT458782:CAU458782 CKP458782:CKQ458782 CUL458782:CUM458782 DEH458782:DEI458782 DOD458782:DOE458782 DXZ458782:DYA458782 EHV458782:EHW458782 ERR458782:ERS458782 FBN458782:FBO458782 FLJ458782:FLK458782 FVF458782:FVG458782 GFB458782:GFC458782 GOX458782:GOY458782 GYT458782:GYU458782 HIP458782:HIQ458782 HSL458782:HSM458782 ICH458782:ICI458782 IMD458782:IME458782 IVZ458782:IWA458782 JFV458782:JFW458782 JPR458782:JPS458782 JZN458782:JZO458782 KJJ458782:KJK458782 KTF458782:KTG458782 LDB458782:LDC458782 LMX458782:LMY458782 LWT458782:LWU458782 MGP458782:MGQ458782 MQL458782:MQM458782 NAH458782:NAI458782 NKD458782:NKE458782 NTZ458782:NUA458782 ODV458782:ODW458782 ONR458782:ONS458782 OXN458782:OXO458782 PHJ458782:PHK458782 PRF458782:PRG458782 QBB458782:QBC458782 QKX458782:QKY458782 QUT458782:QUU458782 REP458782:REQ458782 ROL458782:ROM458782 RYH458782:RYI458782 SID458782:SIE458782 SRZ458782:SSA458782 TBV458782:TBW458782 TLR458782:TLS458782 TVN458782:TVO458782 UFJ458782:UFK458782 UPF458782:UPG458782 UZB458782:UZC458782 VIX458782:VIY458782 VST458782:VSU458782 WCP458782:WCQ458782 WML458782:WMM458782 WWH458782:WWI458782 Y524318:Z524318 JV524318:JW524318 TR524318:TS524318 ADN524318:ADO524318 ANJ524318:ANK524318 AXF524318:AXG524318 BHB524318:BHC524318 BQX524318:BQY524318 CAT524318:CAU524318 CKP524318:CKQ524318 CUL524318:CUM524318 DEH524318:DEI524318 DOD524318:DOE524318 DXZ524318:DYA524318 EHV524318:EHW524318 ERR524318:ERS524318 FBN524318:FBO524318 FLJ524318:FLK524318 FVF524318:FVG524318 GFB524318:GFC524318 GOX524318:GOY524318 GYT524318:GYU524318 HIP524318:HIQ524318 HSL524318:HSM524318 ICH524318:ICI524318 IMD524318:IME524318 IVZ524318:IWA524318 JFV524318:JFW524318 JPR524318:JPS524318 JZN524318:JZO524318 KJJ524318:KJK524318 KTF524318:KTG524318 LDB524318:LDC524318 LMX524318:LMY524318 LWT524318:LWU524318 MGP524318:MGQ524318 MQL524318:MQM524318 NAH524318:NAI524318 NKD524318:NKE524318 NTZ524318:NUA524318 ODV524318:ODW524318 ONR524318:ONS524318 OXN524318:OXO524318 PHJ524318:PHK524318 PRF524318:PRG524318 QBB524318:QBC524318 QKX524318:QKY524318 QUT524318:QUU524318 REP524318:REQ524318 ROL524318:ROM524318 RYH524318:RYI524318 SID524318:SIE524318 SRZ524318:SSA524318 TBV524318:TBW524318 TLR524318:TLS524318 TVN524318:TVO524318 UFJ524318:UFK524318 UPF524318:UPG524318 UZB524318:UZC524318 VIX524318:VIY524318 VST524318:VSU524318 WCP524318:WCQ524318 WML524318:WMM524318 WWH524318:WWI524318 Y589854:Z589854 JV589854:JW589854 TR589854:TS589854 ADN589854:ADO589854 ANJ589854:ANK589854 AXF589854:AXG589854 BHB589854:BHC589854 BQX589854:BQY589854 CAT589854:CAU589854 CKP589854:CKQ589854 CUL589854:CUM589854 DEH589854:DEI589854 DOD589854:DOE589854 DXZ589854:DYA589854 EHV589854:EHW589854 ERR589854:ERS589854 FBN589854:FBO589854 FLJ589854:FLK589854 FVF589854:FVG589854 GFB589854:GFC589854 GOX589854:GOY589854 GYT589854:GYU589854 HIP589854:HIQ589854 HSL589854:HSM589854 ICH589854:ICI589854 IMD589854:IME589854 IVZ589854:IWA589854 JFV589854:JFW589854 JPR589854:JPS589854 JZN589854:JZO589854 KJJ589854:KJK589854 KTF589854:KTG589854 LDB589854:LDC589854 LMX589854:LMY589854 LWT589854:LWU589854 MGP589854:MGQ589854 MQL589854:MQM589854 NAH589854:NAI589854 NKD589854:NKE589854 NTZ589854:NUA589854 ODV589854:ODW589854 ONR589854:ONS589854 OXN589854:OXO589854 PHJ589854:PHK589854 PRF589854:PRG589854 QBB589854:QBC589854 QKX589854:QKY589854 QUT589854:QUU589854 REP589854:REQ589854 ROL589854:ROM589854 RYH589854:RYI589854 SID589854:SIE589854 SRZ589854:SSA589854 TBV589854:TBW589854 TLR589854:TLS589854 TVN589854:TVO589854 UFJ589854:UFK589854 UPF589854:UPG589854 UZB589854:UZC589854 VIX589854:VIY589854 VST589854:VSU589854 WCP589854:WCQ589854 WML589854:WMM589854 WWH589854:WWI589854 Y655390:Z655390 JV655390:JW655390 TR655390:TS655390 ADN655390:ADO655390 ANJ655390:ANK655390 AXF655390:AXG655390 BHB655390:BHC655390 BQX655390:BQY655390 CAT655390:CAU655390 CKP655390:CKQ655390 CUL655390:CUM655390 DEH655390:DEI655390 DOD655390:DOE655390 DXZ655390:DYA655390 EHV655390:EHW655390 ERR655390:ERS655390 FBN655390:FBO655390 FLJ655390:FLK655390 FVF655390:FVG655390 GFB655390:GFC655390 GOX655390:GOY655390 GYT655390:GYU655390 HIP655390:HIQ655390 HSL655390:HSM655390 ICH655390:ICI655390 IMD655390:IME655390 IVZ655390:IWA655390 JFV655390:JFW655390 JPR655390:JPS655390 JZN655390:JZO655390 KJJ655390:KJK655390 KTF655390:KTG655390 LDB655390:LDC655390 LMX655390:LMY655390 LWT655390:LWU655390 MGP655390:MGQ655390 MQL655390:MQM655390 NAH655390:NAI655390 NKD655390:NKE655390 NTZ655390:NUA655390 ODV655390:ODW655390 ONR655390:ONS655390 OXN655390:OXO655390 PHJ655390:PHK655390 PRF655390:PRG655390 QBB655390:QBC655390 QKX655390:QKY655390 QUT655390:QUU655390 REP655390:REQ655390 ROL655390:ROM655390 RYH655390:RYI655390 SID655390:SIE655390 SRZ655390:SSA655390 TBV655390:TBW655390 TLR655390:TLS655390 TVN655390:TVO655390 UFJ655390:UFK655390 UPF655390:UPG655390 UZB655390:UZC655390 VIX655390:VIY655390 VST655390:VSU655390 WCP655390:WCQ655390 WML655390:WMM655390 WWH655390:WWI655390 Y720926:Z720926 JV720926:JW720926 TR720926:TS720926 ADN720926:ADO720926 ANJ720926:ANK720926 AXF720926:AXG720926 BHB720926:BHC720926 BQX720926:BQY720926 CAT720926:CAU720926 CKP720926:CKQ720926 CUL720926:CUM720926 DEH720926:DEI720926 DOD720926:DOE720926 DXZ720926:DYA720926 EHV720926:EHW720926 ERR720926:ERS720926 FBN720926:FBO720926 FLJ720926:FLK720926 FVF720926:FVG720926 GFB720926:GFC720926 GOX720926:GOY720926 GYT720926:GYU720926 HIP720926:HIQ720926 HSL720926:HSM720926 ICH720926:ICI720926 IMD720926:IME720926 IVZ720926:IWA720926 JFV720926:JFW720926 JPR720926:JPS720926 JZN720926:JZO720926 KJJ720926:KJK720926 KTF720926:KTG720926 LDB720926:LDC720926 LMX720926:LMY720926 LWT720926:LWU720926 MGP720926:MGQ720926 MQL720926:MQM720926 NAH720926:NAI720926 NKD720926:NKE720926 NTZ720926:NUA720926 ODV720926:ODW720926 ONR720926:ONS720926 OXN720926:OXO720926 PHJ720926:PHK720926 PRF720926:PRG720926 QBB720926:QBC720926 QKX720926:QKY720926 QUT720926:QUU720926 REP720926:REQ720926 ROL720926:ROM720926 RYH720926:RYI720926 SID720926:SIE720926 SRZ720926:SSA720926 TBV720926:TBW720926 TLR720926:TLS720926 TVN720926:TVO720926 UFJ720926:UFK720926 UPF720926:UPG720926 UZB720926:UZC720926 VIX720926:VIY720926 VST720926:VSU720926 WCP720926:WCQ720926 WML720926:WMM720926 WWH720926:WWI720926 Y786462:Z786462 JV786462:JW786462 TR786462:TS786462 ADN786462:ADO786462 ANJ786462:ANK786462 AXF786462:AXG786462 BHB786462:BHC786462 BQX786462:BQY786462 CAT786462:CAU786462 CKP786462:CKQ786462 CUL786462:CUM786462 DEH786462:DEI786462 DOD786462:DOE786462 DXZ786462:DYA786462 EHV786462:EHW786462 ERR786462:ERS786462 FBN786462:FBO786462 FLJ786462:FLK786462 FVF786462:FVG786462 GFB786462:GFC786462 GOX786462:GOY786462 GYT786462:GYU786462 HIP786462:HIQ786462 HSL786462:HSM786462 ICH786462:ICI786462 IMD786462:IME786462 IVZ786462:IWA786462 JFV786462:JFW786462 JPR786462:JPS786462 JZN786462:JZO786462 KJJ786462:KJK786462 KTF786462:KTG786462 LDB786462:LDC786462 LMX786462:LMY786462 LWT786462:LWU786462 MGP786462:MGQ786462 MQL786462:MQM786462 NAH786462:NAI786462 NKD786462:NKE786462 NTZ786462:NUA786462 ODV786462:ODW786462 ONR786462:ONS786462 OXN786462:OXO786462 PHJ786462:PHK786462 PRF786462:PRG786462 QBB786462:QBC786462 QKX786462:QKY786462 QUT786462:QUU786462 REP786462:REQ786462 ROL786462:ROM786462 RYH786462:RYI786462 SID786462:SIE786462 SRZ786462:SSA786462 TBV786462:TBW786462 TLR786462:TLS786462 TVN786462:TVO786462 UFJ786462:UFK786462 UPF786462:UPG786462 UZB786462:UZC786462 VIX786462:VIY786462 VST786462:VSU786462 WCP786462:WCQ786462 WML786462:WMM786462 WWH786462:WWI786462 Y851998:Z851998 JV851998:JW851998 TR851998:TS851998 ADN851998:ADO851998 ANJ851998:ANK851998 AXF851998:AXG851998 BHB851998:BHC851998 BQX851998:BQY851998 CAT851998:CAU851998 CKP851998:CKQ851998 CUL851998:CUM851998 DEH851998:DEI851998 DOD851998:DOE851998 DXZ851998:DYA851998 EHV851998:EHW851998 ERR851998:ERS851998 FBN851998:FBO851998 FLJ851998:FLK851998 FVF851998:FVG851998 GFB851998:GFC851998 GOX851998:GOY851998 GYT851998:GYU851998 HIP851998:HIQ851998 HSL851998:HSM851998 ICH851998:ICI851998 IMD851998:IME851998 IVZ851998:IWA851998 JFV851998:JFW851998 JPR851998:JPS851998 JZN851998:JZO851998 KJJ851998:KJK851998 KTF851998:KTG851998 LDB851998:LDC851998 LMX851998:LMY851998 LWT851998:LWU851998 MGP851998:MGQ851998 MQL851998:MQM851998 NAH851998:NAI851998 NKD851998:NKE851998 NTZ851998:NUA851998 ODV851998:ODW851998 ONR851998:ONS851998 OXN851998:OXO851998 PHJ851998:PHK851998 PRF851998:PRG851998 QBB851998:QBC851998 QKX851998:QKY851998 QUT851998:QUU851998 REP851998:REQ851998 ROL851998:ROM851998 RYH851998:RYI851998 SID851998:SIE851998 SRZ851998:SSA851998 TBV851998:TBW851998 TLR851998:TLS851998 TVN851998:TVO851998 UFJ851998:UFK851998 UPF851998:UPG851998 UZB851998:UZC851998 VIX851998:VIY851998 VST851998:VSU851998 WCP851998:WCQ851998 WML851998:WMM851998 WWH851998:WWI851998 Y917534:Z917534 JV917534:JW917534 TR917534:TS917534 ADN917534:ADO917534 ANJ917534:ANK917534 AXF917534:AXG917534 BHB917534:BHC917534 BQX917534:BQY917534 CAT917534:CAU917534 CKP917534:CKQ917534 CUL917534:CUM917534 DEH917534:DEI917534 DOD917534:DOE917534 DXZ917534:DYA917534 EHV917534:EHW917534 ERR917534:ERS917534 FBN917534:FBO917534 FLJ917534:FLK917534 FVF917534:FVG917534 GFB917534:GFC917534 GOX917534:GOY917534 GYT917534:GYU917534 HIP917534:HIQ917534 HSL917534:HSM917534 ICH917534:ICI917534 IMD917534:IME917534 IVZ917534:IWA917534 JFV917534:JFW917534 JPR917534:JPS917534 JZN917534:JZO917534 KJJ917534:KJK917534 KTF917534:KTG917534 LDB917534:LDC917534 LMX917534:LMY917534 LWT917534:LWU917534 MGP917534:MGQ917534 MQL917534:MQM917534 NAH917534:NAI917534 NKD917534:NKE917534 NTZ917534:NUA917534 ODV917534:ODW917534 ONR917534:ONS917534 OXN917534:OXO917534 PHJ917534:PHK917534 PRF917534:PRG917534 QBB917534:QBC917534 QKX917534:QKY917534 QUT917534:QUU917534 REP917534:REQ917534 ROL917534:ROM917534 RYH917534:RYI917534 SID917534:SIE917534 SRZ917534:SSA917534 TBV917534:TBW917534 TLR917534:TLS917534 TVN917534:TVO917534 UFJ917534:UFK917534 UPF917534:UPG917534 UZB917534:UZC917534 VIX917534:VIY917534 VST917534:VSU917534 WCP917534:WCQ917534 WML917534:WMM917534 WWH917534:WWI917534 Y983070:Z983070 JV983070:JW983070 TR983070:TS983070 ADN983070:ADO983070 ANJ983070:ANK983070 AXF983070:AXG983070 BHB983070:BHC983070 BQX983070:BQY983070 CAT983070:CAU983070 CKP983070:CKQ983070 CUL983070:CUM983070 DEH983070:DEI983070 DOD983070:DOE983070 DXZ983070:DYA983070 EHV983070:EHW983070 ERR983070:ERS983070 FBN983070:FBO983070 FLJ983070:FLK983070 FVF983070:FVG983070 GFB983070:GFC983070 GOX983070:GOY983070 GYT983070:GYU983070 HIP983070:HIQ983070 HSL983070:HSM983070 ICH983070:ICI983070 IMD983070:IME983070 IVZ983070:IWA983070 JFV983070:JFW983070 JPR983070:JPS983070 JZN983070:JZO983070 KJJ983070:KJK983070 KTF983070:KTG983070 LDB983070:LDC983070 LMX983070:LMY983070 LWT983070:LWU983070 MGP983070:MGQ983070 MQL983070:MQM983070 NAH983070:NAI983070 NKD983070:NKE983070 NTZ983070:NUA983070 ODV983070:ODW983070 ONR983070:ONS983070 OXN983070:OXO983070 PHJ983070:PHK983070 PRF983070:PRG983070 QBB983070:QBC983070 QKX983070:QKY983070 QUT983070:QUU983070 REP983070:REQ983070 ROL983070:ROM983070 RYH983070:RYI983070 SID983070:SIE983070 SRZ983070:SSA983070 TBV983070:TBW983070 TLR983070:TLS983070 TVN983070:TVO983070 UFJ983070:UFK983070 UPF983070:UPG983070 UZB983070:UZC983070 VIX983070:VIY983070 VST983070:VSU983070 WCP983070:WCQ983070 WML983070:WMM983070 WWH983070:WWI983070 U65560 JR65560 TN65560 ADJ65560 ANF65560 AXB65560 BGX65560 BQT65560 CAP65560 CKL65560 CUH65560 DED65560 DNZ65560 DXV65560 EHR65560 ERN65560 FBJ65560 FLF65560 FVB65560 GEX65560 GOT65560 GYP65560 HIL65560 HSH65560 ICD65560 ILZ65560 IVV65560 JFR65560 JPN65560 JZJ65560 KJF65560 KTB65560 LCX65560 LMT65560 LWP65560 MGL65560 MQH65560 NAD65560 NJZ65560 NTV65560 ODR65560 ONN65560 OXJ65560 PHF65560 PRB65560 QAX65560 QKT65560 QUP65560 REL65560 ROH65560 RYD65560 SHZ65560 SRV65560 TBR65560 TLN65560 TVJ65560 UFF65560 UPB65560 UYX65560 VIT65560 VSP65560 WCL65560 WMH65560 WWD65560 U131096 JR131096 TN131096 ADJ131096 ANF131096 AXB131096 BGX131096 BQT131096 CAP131096 CKL131096 CUH131096 DED131096 DNZ131096 DXV131096 EHR131096 ERN131096 FBJ131096 FLF131096 FVB131096 GEX131096 GOT131096 GYP131096 HIL131096 HSH131096 ICD131096 ILZ131096 IVV131096 JFR131096 JPN131096 JZJ131096 KJF131096 KTB131096 LCX131096 LMT131096 LWP131096 MGL131096 MQH131096 NAD131096 NJZ131096 NTV131096 ODR131096 ONN131096 OXJ131096 PHF131096 PRB131096 QAX131096 QKT131096 QUP131096 REL131096 ROH131096 RYD131096 SHZ131096 SRV131096 TBR131096 TLN131096 TVJ131096 UFF131096 UPB131096 UYX131096 VIT131096 VSP131096 WCL131096 WMH131096 WWD131096 U196632 JR196632 TN196632 ADJ196632 ANF196632 AXB196632 BGX196632 BQT196632 CAP196632 CKL196632 CUH196632 DED196632 DNZ196632 DXV196632 EHR196632 ERN196632 FBJ196632 FLF196632 FVB196632 GEX196632 GOT196632 GYP196632 HIL196632 HSH196632 ICD196632 ILZ196632 IVV196632 JFR196632 JPN196632 JZJ196632 KJF196632 KTB196632 LCX196632 LMT196632 LWP196632 MGL196632 MQH196632 NAD196632 NJZ196632 NTV196632 ODR196632 ONN196632 OXJ196632 PHF196632 PRB196632 QAX196632 QKT196632 QUP196632 REL196632 ROH196632 RYD196632 SHZ196632 SRV196632 TBR196632 TLN196632 TVJ196632 UFF196632 UPB196632 UYX196632 VIT196632 VSP196632 WCL196632 WMH196632 WWD196632 U262168 JR262168 TN262168 ADJ262168 ANF262168 AXB262168 BGX262168 BQT262168 CAP262168 CKL262168 CUH262168 DED262168 DNZ262168 DXV262168 EHR262168 ERN262168 FBJ262168 FLF262168 FVB262168 GEX262168 GOT262168 GYP262168 HIL262168 HSH262168 ICD262168 ILZ262168 IVV262168 JFR262168 JPN262168 JZJ262168 KJF262168 KTB262168 LCX262168 LMT262168 LWP262168 MGL262168 MQH262168 NAD262168 NJZ262168 NTV262168 ODR262168 ONN262168 OXJ262168 PHF262168 PRB262168 QAX262168 QKT262168 QUP262168 REL262168 ROH262168 RYD262168 SHZ262168 SRV262168 TBR262168 TLN262168 TVJ262168 UFF262168 UPB262168 UYX262168 VIT262168 VSP262168 WCL262168 WMH262168 WWD262168 U327704 JR327704 TN327704 ADJ327704 ANF327704 AXB327704 BGX327704 BQT327704 CAP327704 CKL327704 CUH327704 DED327704 DNZ327704 DXV327704 EHR327704 ERN327704 FBJ327704 FLF327704 FVB327704 GEX327704 GOT327704 GYP327704 HIL327704 HSH327704 ICD327704 ILZ327704 IVV327704 JFR327704 JPN327704 JZJ327704 KJF327704 KTB327704 LCX327704 LMT327704 LWP327704 MGL327704 MQH327704 NAD327704 NJZ327704 NTV327704 ODR327704 ONN327704 OXJ327704 PHF327704 PRB327704 QAX327704 QKT327704 QUP327704 REL327704 ROH327704 RYD327704 SHZ327704 SRV327704 TBR327704 TLN327704 TVJ327704 UFF327704 UPB327704 UYX327704 VIT327704 VSP327704 WCL327704 WMH327704 WWD327704 U393240 JR393240 TN393240 ADJ393240 ANF393240 AXB393240 BGX393240 BQT393240 CAP393240 CKL393240 CUH393240 DED393240 DNZ393240 DXV393240 EHR393240 ERN393240 FBJ393240 FLF393240 FVB393240 GEX393240 GOT393240 GYP393240 HIL393240 HSH393240 ICD393240 ILZ393240 IVV393240 JFR393240 JPN393240 JZJ393240 KJF393240 KTB393240 LCX393240 LMT393240 LWP393240 MGL393240 MQH393240 NAD393240 NJZ393240 NTV393240 ODR393240 ONN393240 OXJ393240 PHF393240 PRB393240 QAX393240 QKT393240 QUP393240 REL393240 ROH393240 RYD393240 SHZ393240 SRV393240 TBR393240 TLN393240 TVJ393240 UFF393240 UPB393240 UYX393240 VIT393240 VSP393240 WCL393240 WMH393240 WWD393240 U458776 JR458776 TN458776 ADJ458776 ANF458776 AXB458776 BGX458776 BQT458776 CAP458776 CKL458776 CUH458776 DED458776 DNZ458776 DXV458776 EHR458776 ERN458776 FBJ458776 FLF458776 FVB458776 GEX458776 GOT458776 GYP458776 HIL458776 HSH458776 ICD458776 ILZ458776 IVV458776 JFR458776 JPN458776 JZJ458776 KJF458776 KTB458776 LCX458776 LMT458776 LWP458776 MGL458776 MQH458776 NAD458776 NJZ458776 NTV458776 ODR458776 ONN458776 OXJ458776 PHF458776 PRB458776 QAX458776 QKT458776 QUP458776 REL458776 ROH458776 RYD458776 SHZ458776 SRV458776 TBR458776 TLN458776 TVJ458776 UFF458776 UPB458776 UYX458776 VIT458776 VSP458776 WCL458776 WMH458776 WWD458776 U524312 JR524312 TN524312 ADJ524312 ANF524312 AXB524312 BGX524312 BQT524312 CAP524312 CKL524312 CUH524312 DED524312 DNZ524312 DXV524312 EHR524312 ERN524312 FBJ524312 FLF524312 FVB524312 GEX524312 GOT524312 GYP524312 HIL524312 HSH524312 ICD524312 ILZ524312 IVV524312 JFR524312 JPN524312 JZJ524312 KJF524312 KTB524312 LCX524312 LMT524312 LWP524312 MGL524312 MQH524312 NAD524312 NJZ524312 NTV524312 ODR524312 ONN524312 OXJ524312 PHF524312 PRB524312 QAX524312 QKT524312 QUP524312 REL524312 ROH524312 RYD524312 SHZ524312 SRV524312 TBR524312 TLN524312 TVJ524312 UFF524312 UPB524312 UYX524312 VIT524312 VSP524312 WCL524312 WMH524312 WWD524312 U589848 JR589848 TN589848 ADJ589848 ANF589848 AXB589848 BGX589848 BQT589848 CAP589848 CKL589848 CUH589848 DED589848 DNZ589848 DXV589848 EHR589848 ERN589848 FBJ589848 FLF589848 FVB589848 GEX589848 GOT589848 GYP589848 HIL589848 HSH589848 ICD589848 ILZ589848 IVV589848 JFR589848 JPN589848 JZJ589848 KJF589848 KTB589848 LCX589848 LMT589848 LWP589848 MGL589848 MQH589848 NAD589848 NJZ589848 NTV589848 ODR589848 ONN589848 OXJ589848 PHF589848 PRB589848 QAX589848 QKT589848 QUP589848 REL589848 ROH589848 RYD589848 SHZ589848 SRV589848 TBR589848 TLN589848 TVJ589848 UFF589848 UPB589848 UYX589848 VIT589848 VSP589848 WCL589848 WMH589848 WWD589848 U655384 JR655384 TN655384 ADJ655384 ANF655384 AXB655384 BGX655384 BQT655384 CAP655384 CKL655384 CUH655384 DED655384 DNZ655384 DXV655384 EHR655384 ERN655384 FBJ655384 FLF655384 FVB655384 GEX655384 GOT655384 GYP655384 HIL655384 HSH655384 ICD655384 ILZ655384 IVV655384 JFR655384 JPN655384 JZJ655384 KJF655384 KTB655384 LCX655384 LMT655384 LWP655384 MGL655384 MQH655384 NAD655384 NJZ655384 NTV655384 ODR655384 ONN655384 OXJ655384 PHF655384 PRB655384 QAX655384 QKT655384 QUP655384 REL655384 ROH655384 RYD655384 SHZ655384 SRV655384 TBR655384 TLN655384 TVJ655384 UFF655384 UPB655384 UYX655384 VIT655384 VSP655384 WCL655384 WMH655384 WWD655384 U720920 JR720920 TN720920 ADJ720920 ANF720920 AXB720920 BGX720920 BQT720920 CAP720920 CKL720920 CUH720920 DED720920 DNZ720920 DXV720920 EHR720920 ERN720920 FBJ720920 FLF720920 FVB720920 GEX720920 GOT720920 GYP720920 HIL720920 HSH720920 ICD720920 ILZ720920 IVV720920 JFR720920 JPN720920 JZJ720920 KJF720920 KTB720920 LCX720920 LMT720920 LWP720920 MGL720920 MQH720920 NAD720920 NJZ720920 NTV720920 ODR720920 ONN720920 OXJ720920 PHF720920 PRB720920 QAX720920 QKT720920 QUP720920 REL720920 ROH720920 RYD720920 SHZ720920 SRV720920 TBR720920 TLN720920 TVJ720920 UFF720920 UPB720920 UYX720920 VIT720920 VSP720920 WCL720920 WMH720920 WWD720920 U786456 JR786456 TN786456 ADJ786456 ANF786456 AXB786456 BGX786456 BQT786456 CAP786456 CKL786456 CUH786456 DED786456 DNZ786456 DXV786456 EHR786456 ERN786456 FBJ786456 FLF786456 FVB786456 GEX786456 GOT786456 GYP786456 HIL786456 HSH786456 ICD786456 ILZ786456 IVV786456 JFR786456 JPN786456 JZJ786456 KJF786456 KTB786456 LCX786456 LMT786456 LWP786456 MGL786456 MQH786456 NAD786456 NJZ786456 NTV786456 ODR786456 ONN786456 OXJ786456 PHF786456 PRB786456 QAX786456 QKT786456 QUP786456 REL786456 ROH786456 RYD786456 SHZ786456 SRV786456 TBR786456 TLN786456 TVJ786456 UFF786456 UPB786456 UYX786456 VIT786456 VSP786456 WCL786456 WMH786456 WWD786456 U851992 JR851992 TN851992 ADJ851992 ANF851992 AXB851992 BGX851992 BQT851992 CAP851992 CKL851992 CUH851992 DED851992 DNZ851992 DXV851992 EHR851992 ERN851992 FBJ851992 FLF851992 FVB851992 GEX851992 GOT851992 GYP851992 HIL851992 HSH851992 ICD851992 ILZ851992 IVV851992 JFR851992 JPN851992 JZJ851992 KJF851992 KTB851992 LCX851992 LMT851992 LWP851992 MGL851992 MQH851992 NAD851992 NJZ851992 NTV851992 ODR851992 ONN851992 OXJ851992 PHF851992 PRB851992 QAX851992 QKT851992 QUP851992 REL851992 ROH851992 RYD851992 SHZ851992 SRV851992 TBR851992 TLN851992 TVJ851992 UFF851992 UPB851992 UYX851992 VIT851992 VSP851992 WCL851992 WMH851992 WWD851992 U917528 JR917528 TN917528 ADJ917528 ANF917528 AXB917528 BGX917528 BQT917528 CAP917528 CKL917528 CUH917528 DED917528 DNZ917528 DXV917528 EHR917528 ERN917528 FBJ917528 FLF917528 FVB917528 GEX917528 GOT917528 GYP917528 HIL917528 HSH917528 ICD917528 ILZ917528 IVV917528 JFR917528 JPN917528 JZJ917528 KJF917528 KTB917528 LCX917528 LMT917528 LWP917528 MGL917528 MQH917528 NAD917528 NJZ917528 NTV917528 ODR917528 ONN917528 OXJ917528 PHF917528 PRB917528 QAX917528 QKT917528 QUP917528 REL917528 ROH917528 RYD917528 SHZ917528 SRV917528 TBR917528 TLN917528 TVJ917528 UFF917528 UPB917528 UYX917528 VIT917528 VSP917528 WCL917528 WMH917528 WWD917528 U983064 JR983064 TN983064 ADJ983064 ANF983064 AXB983064 BGX983064 BQT983064 CAP983064 CKL983064 CUH983064 DED983064 DNZ983064 DXV983064 EHR983064 ERN983064 FBJ983064 FLF983064 FVB983064 GEX983064 GOT983064 GYP983064 HIL983064 HSH983064 ICD983064 ILZ983064 IVV983064 JFR983064 JPN983064 JZJ983064 KJF983064 KTB983064 LCX983064 LMT983064 LWP983064 MGL983064 MQH983064 NAD983064 NJZ983064 NTV983064 ODR983064 ONN983064 OXJ983064 PHF983064 PRB983064 QAX983064 QKT983064 QUP983064 REL983064 ROH983064 RYD983064 SHZ983064 SRV983064 TBR983064 TLN983064 TVJ983064 UFF983064 UPB983064 UYX983064 VIT983064 VSP983064 WCL983064 WMH983064 WWD983064 U65555 JR65555 TN65555 ADJ65555 ANF65555 AXB65555 BGX65555 BQT65555 CAP65555 CKL65555 CUH65555 DED65555 DNZ65555 DXV65555 EHR65555 ERN65555 FBJ65555 FLF65555 FVB65555 GEX65555 GOT65555 GYP65555 HIL65555 HSH65555 ICD65555 ILZ65555 IVV65555 JFR65555 JPN65555 JZJ65555 KJF65555 KTB65555 LCX65555 LMT65555 LWP65555 MGL65555 MQH65555 NAD65555 NJZ65555 NTV65555 ODR65555 ONN65555 OXJ65555 PHF65555 PRB65555 QAX65555 QKT65555 QUP65555 REL65555 ROH65555 RYD65555 SHZ65555 SRV65555 TBR65555 TLN65555 TVJ65555 UFF65555 UPB65555 UYX65555 VIT65555 VSP65555 WCL65555 WMH65555 WWD65555 U131091 JR131091 TN131091 ADJ131091 ANF131091 AXB131091 BGX131091 BQT131091 CAP131091 CKL131091 CUH131091 DED131091 DNZ131091 DXV131091 EHR131091 ERN131091 FBJ131091 FLF131091 FVB131091 GEX131091 GOT131091 GYP131091 HIL131091 HSH131091 ICD131091 ILZ131091 IVV131091 JFR131091 JPN131091 JZJ131091 KJF131091 KTB131091 LCX131091 LMT131091 LWP131091 MGL131091 MQH131091 NAD131091 NJZ131091 NTV131091 ODR131091 ONN131091 OXJ131091 PHF131091 PRB131091 QAX131091 QKT131091 QUP131091 REL131091 ROH131091 RYD131091 SHZ131091 SRV131091 TBR131091 TLN131091 TVJ131091 UFF131091 UPB131091 UYX131091 VIT131091 VSP131091 WCL131091 WMH131091 WWD131091 U196627 JR196627 TN196627 ADJ196627 ANF196627 AXB196627 BGX196627 BQT196627 CAP196627 CKL196627 CUH196627 DED196627 DNZ196627 DXV196627 EHR196627 ERN196627 FBJ196627 FLF196627 FVB196627 GEX196627 GOT196627 GYP196627 HIL196627 HSH196627 ICD196627 ILZ196627 IVV196627 JFR196627 JPN196627 JZJ196627 KJF196627 KTB196627 LCX196627 LMT196627 LWP196627 MGL196627 MQH196627 NAD196627 NJZ196627 NTV196627 ODR196627 ONN196627 OXJ196627 PHF196627 PRB196627 QAX196627 QKT196627 QUP196627 REL196627 ROH196627 RYD196627 SHZ196627 SRV196627 TBR196627 TLN196627 TVJ196627 UFF196627 UPB196627 UYX196627 VIT196627 VSP196627 WCL196627 WMH196627 WWD196627 U262163 JR262163 TN262163 ADJ262163 ANF262163 AXB262163 BGX262163 BQT262163 CAP262163 CKL262163 CUH262163 DED262163 DNZ262163 DXV262163 EHR262163 ERN262163 FBJ262163 FLF262163 FVB262163 GEX262163 GOT262163 GYP262163 HIL262163 HSH262163 ICD262163 ILZ262163 IVV262163 JFR262163 JPN262163 JZJ262163 KJF262163 KTB262163 LCX262163 LMT262163 LWP262163 MGL262163 MQH262163 NAD262163 NJZ262163 NTV262163 ODR262163 ONN262163 OXJ262163 PHF262163 PRB262163 QAX262163 QKT262163 QUP262163 REL262163 ROH262163 RYD262163 SHZ262163 SRV262163 TBR262163 TLN262163 TVJ262163 UFF262163 UPB262163 UYX262163 VIT262163 VSP262163 WCL262163 WMH262163 WWD262163 U327699 JR327699 TN327699 ADJ327699 ANF327699 AXB327699 BGX327699 BQT327699 CAP327699 CKL327699 CUH327699 DED327699 DNZ327699 DXV327699 EHR327699 ERN327699 FBJ327699 FLF327699 FVB327699 GEX327699 GOT327699 GYP327699 HIL327699 HSH327699 ICD327699 ILZ327699 IVV327699 JFR327699 JPN327699 JZJ327699 KJF327699 KTB327699 LCX327699 LMT327699 LWP327699 MGL327699 MQH327699 NAD327699 NJZ327699 NTV327699 ODR327699 ONN327699 OXJ327699 PHF327699 PRB327699 QAX327699 QKT327699 QUP327699 REL327699 ROH327699 RYD327699 SHZ327699 SRV327699 TBR327699 TLN327699 TVJ327699 UFF327699 UPB327699 UYX327699 VIT327699 VSP327699 WCL327699 WMH327699 WWD327699 U393235 JR393235 TN393235 ADJ393235 ANF393235 AXB393235 BGX393235 BQT393235 CAP393235 CKL393235 CUH393235 DED393235 DNZ393235 DXV393235 EHR393235 ERN393235 FBJ393235 FLF393235 FVB393235 GEX393235 GOT393235 GYP393235 HIL393235 HSH393235 ICD393235 ILZ393235 IVV393235 JFR393235 JPN393235 JZJ393235 KJF393235 KTB393235 LCX393235 LMT393235 LWP393235 MGL393235 MQH393235 NAD393235 NJZ393235 NTV393235 ODR393235 ONN393235 OXJ393235 PHF393235 PRB393235 QAX393235 QKT393235 QUP393235 REL393235 ROH393235 RYD393235 SHZ393235 SRV393235 TBR393235 TLN393235 TVJ393235 UFF393235 UPB393235 UYX393235 VIT393235 VSP393235 WCL393235 WMH393235 WWD393235 U458771 JR458771 TN458771 ADJ458771 ANF458771 AXB458771 BGX458771 BQT458771 CAP458771 CKL458771 CUH458771 DED458771 DNZ458771 DXV458771 EHR458771 ERN458771 FBJ458771 FLF458771 FVB458771 GEX458771 GOT458771 GYP458771 HIL458771 HSH458771 ICD458771 ILZ458771 IVV458771 JFR458771 JPN458771 JZJ458771 KJF458771 KTB458771 LCX458771 LMT458771 LWP458771 MGL458771 MQH458771 NAD458771 NJZ458771 NTV458771 ODR458771 ONN458771 OXJ458771 PHF458771 PRB458771 QAX458771 QKT458771 QUP458771 REL458771 ROH458771 RYD458771 SHZ458771 SRV458771 TBR458771 TLN458771 TVJ458771 UFF458771 UPB458771 UYX458771 VIT458771 VSP458771 WCL458771 WMH458771 WWD458771 U524307 JR524307 TN524307 ADJ524307 ANF524307 AXB524307 BGX524307 BQT524307 CAP524307 CKL524307 CUH524307 DED524307 DNZ524307 DXV524307 EHR524307 ERN524307 FBJ524307 FLF524307 FVB524307 GEX524307 GOT524307 GYP524307 HIL524307 HSH524307 ICD524307 ILZ524307 IVV524307 JFR524307 JPN524307 JZJ524307 KJF524307 KTB524307 LCX524307 LMT524307 LWP524307 MGL524307 MQH524307 NAD524307 NJZ524307 NTV524307 ODR524307 ONN524307 OXJ524307 PHF524307 PRB524307 QAX524307 QKT524307 QUP524307 REL524307 ROH524307 RYD524307 SHZ524307 SRV524307 TBR524307 TLN524307 TVJ524307 UFF524307 UPB524307 UYX524307 VIT524307 VSP524307 WCL524307 WMH524307 WWD524307 U589843 JR589843 TN589843 ADJ589843 ANF589843 AXB589843 BGX589843 BQT589843 CAP589843 CKL589843 CUH589843 DED589843 DNZ589843 DXV589843 EHR589843 ERN589843 FBJ589843 FLF589843 FVB589843 GEX589843 GOT589843 GYP589843 HIL589843 HSH589843 ICD589843 ILZ589843 IVV589843 JFR589843 JPN589843 JZJ589843 KJF589843 KTB589843 LCX589843 LMT589843 LWP589843 MGL589843 MQH589843 NAD589843 NJZ589843 NTV589843 ODR589843 ONN589843 OXJ589843 PHF589843 PRB589843 QAX589843 QKT589843 QUP589843 REL589843 ROH589843 RYD589843 SHZ589843 SRV589843 TBR589843 TLN589843 TVJ589843 UFF589843 UPB589843 UYX589843 VIT589843 VSP589843 WCL589843 WMH589843 WWD589843 U655379 JR655379 TN655379 ADJ655379 ANF655379 AXB655379 BGX655379 BQT655379 CAP655379 CKL655379 CUH655379 DED655379 DNZ655379 DXV655379 EHR655379 ERN655379 FBJ655379 FLF655379 FVB655379 GEX655379 GOT655379 GYP655379 HIL655379 HSH655379 ICD655379 ILZ655379 IVV655379 JFR655379 JPN655379 JZJ655379 KJF655379 KTB655379 LCX655379 LMT655379 LWP655379 MGL655379 MQH655379 NAD655379 NJZ655379 NTV655379 ODR655379 ONN655379 OXJ655379 PHF655379 PRB655379 QAX655379 QKT655379 QUP655379 REL655379 ROH655379 RYD655379 SHZ655379 SRV655379 TBR655379 TLN655379 TVJ655379 UFF655379 UPB655379 UYX655379 VIT655379 VSP655379 WCL655379 WMH655379 WWD655379 U720915 JR720915 TN720915 ADJ720915 ANF720915 AXB720915 BGX720915 BQT720915 CAP720915 CKL720915 CUH720915 DED720915 DNZ720915 DXV720915 EHR720915 ERN720915 FBJ720915 FLF720915 FVB720915 GEX720915 GOT720915 GYP720915 HIL720915 HSH720915 ICD720915 ILZ720915 IVV720915 JFR720915 JPN720915 JZJ720915 KJF720915 KTB720915 LCX720915 LMT720915 LWP720915 MGL720915 MQH720915 NAD720915 NJZ720915 NTV720915 ODR720915 ONN720915 OXJ720915 PHF720915 PRB720915 QAX720915 QKT720915 QUP720915 REL720915 ROH720915 RYD720915 SHZ720915 SRV720915 TBR720915 TLN720915 TVJ720915 UFF720915 UPB720915 UYX720915 VIT720915 VSP720915 WCL720915 WMH720915 WWD720915 U786451 JR786451 TN786451 ADJ786451 ANF786451 AXB786451 BGX786451 BQT786451 CAP786451 CKL786451 CUH786451 DED786451 DNZ786451 DXV786451 EHR786451 ERN786451 FBJ786451 FLF786451 FVB786451 GEX786451 GOT786451 GYP786451 HIL786451 HSH786451 ICD786451 ILZ786451 IVV786451 JFR786451 JPN786451 JZJ786451 KJF786451 KTB786451 LCX786451 LMT786451 LWP786451 MGL786451 MQH786451 NAD786451 NJZ786451 NTV786451 ODR786451 ONN786451 OXJ786451 PHF786451 PRB786451 QAX786451 QKT786451 QUP786451 REL786451 ROH786451 RYD786451 SHZ786451 SRV786451 TBR786451 TLN786451 TVJ786451 UFF786451 UPB786451 UYX786451 VIT786451 VSP786451 WCL786451 WMH786451 WWD786451 U851987 JR851987 TN851987 ADJ851987 ANF851987 AXB851987 BGX851987 BQT851987 CAP851987 CKL851987 CUH851987 DED851987 DNZ851987 DXV851987 EHR851987 ERN851987 FBJ851987 FLF851987 FVB851987 GEX851987 GOT851987 GYP851987 HIL851987 HSH851987 ICD851987 ILZ851987 IVV851987 JFR851987 JPN851987 JZJ851987 KJF851987 KTB851987 LCX851987 LMT851987 LWP851987 MGL851987 MQH851987 NAD851987 NJZ851987 NTV851987 ODR851987 ONN851987 OXJ851987 PHF851987 PRB851987 QAX851987 QKT851987 QUP851987 REL851987 ROH851987 RYD851987 SHZ851987 SRV851987 TBR851987 TLN851987 TVJ851987 UFF851987 UPB851987 UYX851987 VIT851987 VSP851987 WCL851987 WMH851987 WWD851987 U917523 JR917523 TN917523 ADJ917523 ANF917523 AXB917523 BGX917523 BQT917523 CAP917523 CKL917523 CUH917523 DED917523 DNZ917523 DXV917523 EHR917523 ERN917523 FBJ917523 FLF917523 FVB917523 GEX917523 GOT917523 GYP917523 HIL917523 HSH917523 ICD917523 ILZ917523 IVV917523 JFR917523 JPN917523 JZJ917523 KJF917523 KTB917523 LCX917523 LMT917523 LWP917523 MGL917523 MQH917523 NAD917523 NJZ917523 NTV917523 ODR917523 ONN917523 OXJ917523 PHF917523 PRB917523 QAX917523 QKT917523 QUP917523 REL917523 ROH917523 RYD917523 SHZ917523 SRV917523 TBR917523 TLN917523 TVJ917523 UFF917523 UPB917523 UYX917523 VIT917523 VSP917523 WCL917523 WMH917523 WWD917523 U983059 JR983059 TN983059 ADJ983059 ANF983059 AXB983059 BGX983059 BQT983059 CAP983059 CKL983059 CUH983059 DED983059 DNZ983059 DXV983059 EHR983059 ERN983059 FBJ983059 FLF983059 FVB983059 GEX983059 GOT983059 GYP983059 HIL983059 HSH983059 ICD983059 ILZ983059 IVV983059 JFR983059 JPN983059 JZJ983059 KJF983059 KTB983059 LCX983059 LMT983059 LWP983059 MGL983059 MQH983059 NAD983059 NJZ983059 NTV983059 ODR983059 ONN983059 OXJ983059 PHF983059 PRB983059 QAX983059 QKT983059 QUP983059 REL983059 ROH983059 RYD983059 SHZ983059 SRV983059 TBR983059 TLN983059 TVJ983059 UFF983059 UPB983059 UYX983059 VIT983059 VSP983059 WCL983059 WMH983059 WWD983059 C65564 JB65564 SX65564 ACT65564 AMP65564 AWL65564 BGH65564 BQD65564 BZZ65564 CJV65564 CTR65564 DDN65564 DNJ65564 DXF65564 EHB65564 EQX65564 FAT65564 FKP65564 FUL65564 GEH65564 GOD65564 GXZ65564 HHV65564 HRR65564 IBN65564 ILJ65564 IVF65564 JFB65564 JOX65564 JYT65564 KIP65564 KSL65564 LCH65564 LMD65564 LVZ65564 MFV65564 MPR65564 MZN65564 NJJ65564 NTF65564 ODB65564 OMX65564 OWT65564 PGP65564 PQL65564 QAH65564 QKD65564 QTZ65564 RDV65564 RNR65564 RXN65564 SHJ65564 SRF65564 TBB65564 TKX65564 TUT65564 UEP65564 UOL65564 UYH65564 VID65564 VRZ65564 WBV65564 WLR65564 WVN65564 C131100 JB131100 SX131100 ACT131100 AMP131100 AWL131100 BGH131100 BQD131100 BZZ131100 CJV131100 CTR131100 DDN131100 DNJ131100 DXF131100 EHB131100 EQX131100 FAT131100 FKP131100 FUL131100 GEH131100 GOD131100 GXZ131100 HHV131100 HRR131100 IBN131100 ILJ131100 IVF131100 JFB131100 JOX131100 JYT131100 KIP131100 KSL131100 LCH131100 LMD131100 LVZ131100 MFV131100 MPR131100 MZN131100 NJJ131100 NTF131100 ODB131100 OMX131100 OWT131100 PGP131100 PQL131100 QAH131100 QKD131100 QTZ131100 RDV131100 RNR131100 RXN131100 SHJ131100 SRF131100 TBB131100 TKX131100 TUT131100 UEP131100 UOL131100 UYH131100 VID131100 VRZ131100 WBV131100 WLR131100 WVN131100 C196636 JB196636 SX196636 ACT196636 AMP196636 AWL196636 BGH196636 BQD196636 BZZ196636 CJV196636 CTR196636 DDN196636 DNJ196636 DXF196636 EHB196636 EQX196636 FAT196636 FKP196636 FUL196636 GEH196636 GOD196636 GXZ196636 HHV196636 HRR196636 IBN196636 ILJ196636 IVF196636 JFB196636 JOX196636 JYT196636 KIP196636 KSL196636 LCH196636 LMD196636 LVZ196636 MFV196636 MPR196636 MZN196636 NJJ196636 NTF196636 ODB196636 OMX196636 OWT196636 PGP196636 PQL196636 QAH196636 QKD196636 QTZ196636 RDV196636 RNR196636 RXN196636 SHJ196636 SRF196636 TBB196636 TKX196636 TUT196636 UEP196636 UOL196636 UYH196636 VID196636 VRZ196636 WBV196636 WLR196636 WVN196636 C262172 JB262172 SX262172 ACT262172 AMP262172 AWL262172 BGH262172 BQD262172 BZZ262172 CJV262172 CTR262172 DDN262172 DNJ262172 DXF262172 EHB262172 EQX262172 FAT262172 FKP262172 FUL262172 GEH262172 GOD262172 GXZ262172 HHV262172 HRR262172 IBN262172 ILJ262172 IVF262172 JFB262172 JOX262172 JYT262172 KIP262172 KSL262172 LCH262172 LMD262172 LVZ262172 MFV262172 MPR262172 MZN262172 NJJ262172 NTF262172 ODB262172 OMX262172 OWT262172 PGP262172 PQL262172 QAH262172 QKD262172 QTZ262172 RDV262172 RNR262172 RXN262172 SHJ262172 SRF262172 TBB262172 TKX262172 TUT262172 UEP262172 UOL262172 UYH262172 VID262172 VRZ262172 WBV262172 WLR262172 WVN262172 C327708 JB327708 SX327708 ACT327708 AMP327708 AWL327708 BGH327708 BQD327708 BZZ327708 CJV327708 CTR327708 DDN327708 DNJ327708 DXF327708 EHB327708 EQX327708 FAT327708 FKP327708 FUL327708 GEH327708 GOD327708 GXZ327708 HHV327708 HRR327708 IBN327708 ILJ327708 IVF327708 JFB327708 JOX327708 JYT327708 KIP327708 KSL327708 LCH327708 LMD327708 LVZ327708 MFV327708 MPR327708 MZN327708 NJJ327708 NTF327708 ODB327708 OMX327708 OWT327708 PGP327708 PQL327708 QAH327708 QKD327708 QTZ327708 RDV327708 RNR327708 RXN327708 SHJ327708 SRF327708 TBB327708 TKX327708 TUT327708 UEP327708 UOL327708 UYH327708 VID327708 VRZ327708 WBV327708 WLR327708 WVN327708 C393244 JB393244 SX393244 ACT393244 AMP393244 AWL393244 BGH393244 BQD393244 BZZ393244 CJV393244 CTR393244 DDN393244 DNJ393244 DXF393244 EHB393244 EQX393244 FAT393244 FKP393244 FUL393244 GEH393244 GOD393244 GXZ393244 HHV393244 HRR393244 IBN393244 ILJ393244 IVF393244 JFB393244 JOX393244 JYT393244 KIP393244 KSL393244 LCH393244 LMD393244 LVZ393244 MFV393244 MPR393244 MZN393244 NJJ393244 NTF393244 ODB393244 OMX393244 OWT393244 PGP393244 PQL393244 QAH393244 QKD393244 QTZ393244 RDV393244 RNR393244 RXN393244 SHJ393244 SRF393244 TBB393244 TKX393244 TUT393244 UEP393244 UOL393244 UYH393244 VID393244 VRZ393244 WBV393244 WLR393244 WVN393244 C458780 JB458780 SX458780 ACT458780 AMP458780 AWL458780 BGH458780 BQD458780 BZZ458780 CJV458780 CTR458780 DDN458780 DNJ458780 DXF458780 EHB458780 EQX458780 FAT458780 FKP458780 FUL458780 GEH458780 GOD458780 GXZ458780 HHV458780 HRR458780 IBN458780 ILJ458780 IVF458780 JFB458780 JOX458780 JYT458780 KIP458780 KSL458780 LCH458780 LMD458780 LVZ458780 MFV458780 MPR458780 MZN458780 NJJ458780 NTF458780 ODB458780 OMX458780 OWT458780 PGP458780 PQL458780 QAH458780 QKD458780 QTZ458780 RDV458780 RNR458780 RXN458780 SHJ458780 SRF458780 TBB458780 TKX458780 TUT458780 UEP458780 UOL458780 UYH458780 VID458780 VRZ458780 WBV458780 WLR458780 WVN458780 C524316 JB524316 SX524316 ACT524316 AMP524316 AWL524316 BGH524316 BQD524316 BZZ524316 CJV524316 CTR524316 DDN524316 DNJ524316 DXF524316 EHB524316 EQX524316 FAT524316 FKP524316 FUL524316 GEH524316 GOD524316 GXZ524316 HHV524316 HRR524316 IBN524316 ILJ524316 IVF524316 JFB524316 JOX524316 JYT524316 KIP524316 KSL524316 LCH524316 LMD524316 LVZ524316 MFV524316 MPR524316 MZN524316 NJJ524316 NTF524316 ODB524316 OMX524316 OWT524316 PGP524316 PQL524316 QAH524316 QKD524316 QTZ524316 RDV524316 RNR524316 RXN524316 SHJ524316 SRF524316 TBB524316 TKX524316 TUT524316 UEP524316 UOL524316 UYH524316 VID524316 VRZ524316 WBV524316 WLR524316 WVN524316 C589852 JB589852 SX589852 ACT589852 AMP589852 AWL589852 BGH589852 BQD589852 BZZ589852 CJV589852 CTR589852 DDN589852 DNJ589852 DXF589852 EHB589852 EQX589852 FAT589852 FKP589852 FUL589852 GEH589852 GOD589852 GXZ589852 HHV589852 HRR589852 IBN589852 ILJ589852 IVF589852 JFB589852 JOX589852 JYT589852 KIP589852 KSL589852 LCH589852 LMD589852 LVZ589852 MFV589852 MPR589852 MZN589852 NJJ589852 NTF589852 ODB589852 OMX589852 OWT589852 PGP589852 PQL589852 QAH589852 QKD589852 QTZ589852 RDV589852 RNR589852 RXN589852 SHJ589852 SRF589852 TBB589852 TKX589852 TUT589852 UEP589852 UOL589852 UYH589852 VID589852 VRZ589852 WBV589852 WLR589852 WVN589852 C655388 JB655388 SX655388 ACT655388 AMP655388 AWL655388 BGH655388 BQD655388 BZZ655388 CJV655388 CTR655388 DDN655388 DNJ655388 DXF655388 EHB655388 EQX655388 FAT655388 FKP655388 FUL655388 GEH655388 GOD655388 GXZ655388 HHV655388 HRR655388 IBN655388 ILJ655388 IVF655388 JFB655388 JOX655388 JYT655388 KIP655388 KSL655388 LCH655388 LMD655388 LVZ655388 MFV655388 MPR655388 MZN655388 NJJ655388 NTF655388 ODB655388 OMX655388 OWT655388 PGP655388 PQL655388 QAH655388 QKD655388 QTZ655388 RDV655388 RNR655388 RXN655388 SHJ655388 SRF655388 TBB655388 TKX655388 TUT655388 UEP655388 UOL655388 UYH655388 VID655388 VRZ655388 WBV655388 WLR655388 WVN655388 C720924 JB720924 SX720924 ACT720924 AMP720924 AWL720924 BGH720924 BQD720924 BZZ720924 CJV720924 CTR720924 DDN720924 DNJ720924 DXF720924 EHB720924 EQX720924 FAT720924 FKP720924 FUL720924 GEH720924 GOD720924 GXZ720924 HHV720924 HRR720924 IBN720924 ILJ720924 IVF720924 JFB720924 JOX720924 JYT720924 KIP720924 KSL720924 LCH720924 LMD720924 LVZ720924 MFV720924 MPR720924 MZN720924 NJJ720924 NTF720924 ODB720924 OMX720924 OWT720924 PGP720924 PQL720924 QAH720924 QKD720924 QTZ720924 RDV720924 RNR720924 RXN720924 SHJ720924 SRF720924 TBB720924 TKX720924 TUT720924 UEP720924 UOL720924 UYH720924 VID720924 VRZ720924 WBV720924 WLR720924 WVN720924 C786460 JB786460 SX786460 ACT786460 AMP786460 AWL786460 BGH786460 BQD786460 BZZ786460 CJV786460 CTR786460 DDN786460 DNJ786460 DXF786460 EHB786460 EQX786460 FAT786460 FKP786460 FUL786460 GEH786460 GOD786460 GXZ786460 HHV786460 HRR786460 IBN786460 ILJ786460 IVF786460 JFB786460 JOX786460 JYT786460 KIP786460 KSL786460 LCH786460 LMD786460 LVZ786460 MFV786460 MPR786460 MZN786460 NJJ786460 NTF786460 ODB786460 OMX786460 OWT786460 PGP786460 PQL786460 QAH786460 QKD786460 QTZ786460 RDV786460 RNR786460 RXN786460 SHJ786460 SRF786460 TBB786460 TKX786460 TUT786460 UEP786460 UOL786460 UYH786460 VID786460 VRZ786460 WBV786460 WLR786460 WVN786460 C851996 JB851996 SX851996 ACT851996 AMP851996 AWL851996 BGH851996 BQD851996 BZZ851996 CJV851996 CTR851996 DDN851996 DNJ851996 DXF851996 EHB851996 EQX851996 FAT851996 FKP851996 FUL851996 GEH851996 GOD851996 GXZ851996 HHV851996 HRR851996 IBN851996 ILJ851996 IVF851996 JFB851996 JOX851996 JYT851996 KIP851996 KSL851996 LCH851996 LMD851996 LVZ851996 MFV851996 MPR851996 MZN851996 NJJ851996 NTF851996 ODB851996 OMX851996 OWT851996 PGP851996 PQL851996 QAH851996 QKD851996 QTZ851996 RDV851996 RNR851996 RXN851996 SHJ851996 SRF851996 TBB851996 TKX851996 TUT851996 UEP851996 UOL851996 UYH851996 VID851996 VRZ851996 WBV851996 WLR851996 WVN851996 C917532 JB917532 SX917532 ACT917532 AMP917532 AWL917532 BGH917532 BQD917532 BZZ917532 CJV917532 CTR917532 DDN917532 DNJ917532 DXF917532 EHB917532 EQX917532 FAT917532 FKP917532 FUL917532 GEH917532 GOD917532 GXZ917532 HHV917532 HRR917532 IBN917532 ILJ917532 IVF917532 JFB917532 JOX917532 JYT917532 KIP917532 KSL917532 LCH917532 LMD917532 LVZ917532 MFV917532 MPR917532 MZN917532 NJJ917532 NTF917532 ODB917532 OMX917532 OWT917532 PGP917532 PQL917532 QAH917532 QKD917532 QTZ917532 RDV917532 RNR917532 RXN917532 SHJ917532 SRF917532 TBB917532 TKX917532 TUT917532 UEP917532 UOL917532 UYH917532 VID917532 VRZ917532 WBV917532 WLR917532 WVN917532 C983068 JB983068 SX983068 ACT983068 AMP983068 AWL983068 BGH983068 BQD983068 BZZ983068 CJV983068 CTR983068 DDN983068 DNJ983068 DXF983068 EHB983068 EQX983068 FAT983068 FKP983068 FUL983068 GEH983068 GOD983068 GXZ983068 HHV983068 HRR983068 IBN983068 ILJ983068 IVF983068 JFB983068 JOX983068 JYT983068 KIP983068 KSL983068 LCH983068 LMD983068 LVZ983068 MFV983068 MPR983068 MZN983068 NJJ983068 NTF983068 ODB983068 OMX983068 OWT983068 PGP983068 PQL983068 QAH983068 QKD983068 QTZ983068 RDV983068 RNR983068 RXN983068 SHJ983068 SRF983068 TBB983068 TKX983068 TUT983068 UEP983068 UOL983068 UYH983068 VID983068 VRZ983068 WBV983068 WLR983068 WVN983068 C65566 JB65566 SX65566 ACT65566 AMP65566 AWL65566 BGH65566 BQD65566 BZZ65566 CJV65566 CTR65566 DDN65566 DNJ65566 DXF65566 EHB65566 EQX65566 FAT65566 FKP65566 FUL65566 GEH65566 GOD65566 GXZ65566 HHV65566 HRR65566 IBN65566 ILJ65566 IVF65566 JFB65566 JOX65566 JYT65566 KIP65566 KSL65566 LCH65566 LMD65566 LVZ65566 MFV65566 MPR65566 MZN65566 NJJ65566 NTF65566 ODB65566 OMX65566 OWT65566 PGP65566 PQL65566 QAH65566 QKD65566 QTZ65566 RDV65566 RNR65566 RXN65566 SHJ65566 SRF65566 TBB65566 TKX65566 TUT65566 UEP65566 UOL65566 UYH65566 VID65566 VRZ65566 WBV65566 WLR65566 WVN65566 C131102 JB131102 SX131102 ACT131102 AMP131102 AWL131102 BGH131102 BQD131102 BZZ131102 CJV131102 CTR131102 DDN131102 DNJ131102 DXF131102 EHB131102 EQX131102 FAT131102 FKP131102 FUL131102 GEH131102 GOD131102 GXZ131102 HHV131102 HRR131102 IBN131102 ILJ131102 IVF131102 JFB131102 JOX131102 JYT131102 KIP131102 KSL131102 LCH131102 LMD131102 LVZ131102 MFV131102 MPR131102 MZN131102 NJJ131102 NTF131102 ODB131102 OMX131102 OWT131102 PGP131102 PQL131102 QAH131102 QKD131102 QTZ131102 RDV131102 RNR131102 RXN131102 SHJ131102 SRF131102 TBB131102 TKX131102 TUT131102 UEP131102 UOL131102 UYH131102 VID131102 VRZ131102 WBV131102 WLR131102 WVN131102 C196638 JB196638 SX196638 ACT196638 AMP196638 AWL196638 BGH196638 BQD196638 BZZ196638 CJV196638 CTR196638 DDN196638 DNJ196638 DXF196638 EHB196638 EQX196638 FAT196638 FKP196638 FUL196638 GEH196638 GOD196638 GXZ196638 HHV196638 HRR196638 IBN196638 ILJ196638 IVF196638 JFB196638 JOX196638 JYT196638 KIP196638 KSL196638 LCH196638 LMD196638 LVZ196638 MFV196638 MPR196638 MZN196638 NJJ196638 NTF196638 ODB196638 OMX196638 OWT196638 PGP196638 PQL196638 QAH196638 QKD196638 QTZ196638 RDV196638 RNR196638 RXN196638 SHJ196638 SRF196638 TBB196638 TKX196638 TUT196638 UEP196638 UOL196638 UYH196638 VID196638 VRZ196638 WBV196638 WLR196638 WVN196638 C262174 JB262174 SX262174 ACT262174 AMP262174 AWL262174 BGH262174 BQD262174 BZZ262174 CJV262174 CTR262174 DDN262174 DNJ262174 DXF262174 EHB262174 EQX262174 FAT262174 FKP262174 FUL262174 GEH262174 GOD262174 GXZ262174 HHV262174 HRR262174 IBN262174 ILJ262174 IVF262174 JFB262174 JOX262174 JYT262174 KIP262174 KSL262174 LCH262174 LMD262174 LVZ262174 MFV262174 MPR262174 MZN262174 NJJ262174 NTF262174 ODB262174 OMX262174 OWT262174 PGP262174 PQL262174 QAH262174 QKD262174 QTZ262174 RDV262174 RNR262174 RXN262174 SHJ262174 SRF262174 TBB262174 TKX262174 TUT262174 UEP262174 UOL262174 UYH262174 VID262174 VRZ262174 WBV262174 WLR262174 WVN262174 C327710 JB327710 SX327710 ACT327710 AMP327710 AWL327710 BGH327710 BQD327710 BZZ327710 CJV327710 CTR327710 DDN327710 DNJ327710 DXF327710 EHB327710 EQX327710 FAT327710 FKP327710 FUL327710 GEH327710 GOD327710 GXZ327710 HHV327710 HRR327710 IBN327710 ILJ327710 IVF327710 JFB327710 JOX327710 JYT327710 KIP327710 KSL327710 LCH327710 LMD327710 LVZ327710 MFV327710 MPR327710 MZN327710 NJJ327710 NTF327710 ODB327710 OMX327710 OWT327710 PGP327710 PQL327710 QAH327710 QKD327710 QTZ327710 RDV327710 RNR327710 RXN327710 SHJ327710 SRF327710 TBB327710 TKX327710 TUT327710 UEP327710 UOL327710 UYH327710 VID327710 VRZ327710 WBV327710 WLR327710 WVN327710 C393246 JB393246 SX393246 ACT393246 AMP393246 AWL393246 BGH393246 BQD393246 BZZ393246 CJV393246 CTR393246 DDN393246 DNJ393246 DXF393246 EHB393246 EQX393246 FAT393246 FKP393246 FUL393246 GEH393246 GOD393246 GXZ393246 HHV393246 HRR393246 IBN393246 ILJ393246 IVF393246 JFB393246 JOX393246 JYT393246 KIP393246 KSL393246 LCH393246 LMD393246 LVZ393246 MFV393246 MPR393246 MZN393246 NJJ393246 NTF393246 ODB393246 OMX393246 OWT393246 PGP393246 PQL393246 QAH393246 QKD393246 QTZ393246 RDV393246 RNR393246 RXN393246 SHJ393246 SRF393246 TBB393246 TKX393246 TUT393246 UEP393246 UOL393246 UYH393246 VID393246 VRZ393246 WBV393246 WLR393246 WVN393246 C458782 JB458782 SX458782 ACT458782 AMP458782 AWL458782 BGH458782 BQD458782 BZZ458782 CJV458782 CTR458782 DDN458782 DNJ458782 DXF458782 EHB458782 EQX458782 FAT458782 FKP458782 FUL458782 GEH458782 GOD458782 GXZ458782 HHV458782 HRR458782 IBN458782 ILJ458782 IVF458782 JFB458782 JOX458782 JYT458782 KIP458782 KSL458782 LCH458782 LMD458782 LVZ458782 MFV458782 MPR458782 MZN458782 NJJ458782 NTF458782 ODB458782 OMX458782 OWT458782 PGP458782 PQL458782 QAH458782 QKD458782 QTZ458782 RDV458782 RNR458782 RXN458782 SHJ458782 SRF458782 TBB458782 TKX458782 TUT458782 UEP458782 UOL458782 UYH458782 VID458782 VRZ458782 WBV458782 WLR458782 WVN458782 C524318 JB524318 SX524318 ACT524318 AMP524318 AWL524318 BGH524318 BQD524318 BZZ524318 CJV524318 CTR524318 DDN524318 DNJ524318 DXF524318 EHB524318 EQX524318 FAT524318 FKP524318 FUL524318 GEH524318 GOD524318 GXZ524318 HHV524318 HRR524318 IBN524318 ILJ524318 IVF524318 JFB524318 JOX524318 JYT524318 KIP524318 KSL524318 LCH524318 LMD524318 LVZ524318 MFV524318 MPR524318 MZN524318 NJJ524318 NTF524318 ODB524318 OMX524318 OWT524318 PGP524318 PQL524318 QAH524318 QKD524318 QTZ524318 RDV524318 RNR524318 RXN524318 SHJ524318 SRF524318 TBB524318 TKX524318 TUT524318 UEP524318 UOL524318 UYH524318 VID524318 VRZ524318 WBV524318 WLR524318 WVN524318 C589854 JB589854 SX589854 ACT589854 AMP589854 AWL589854 BGH589854 BQD589854 BZZ589854 CJV589854 CTR589854 DDN589854 DNJ589854 DXF589854 EHB589854 EQX589854 FAT589854 FKP589854 FUL589854 GEH589854 GOD589854 GXZ589854 HHV589854 HRR589854 IBN589854 ILJ589854 IVF589854 JFB589854 JOX589854 JYT589854 KIP589854 KSL589854 LCH589854 LMD589854 LVZ589854 MFV589854 MPR589854 MZN589854 NJJ589854 NTF589854 ODB589854 OMX589854 OWT589854 PGP589854 PQL589854 QAH589854 QKD589854 QTZ589854 RDV589854 RNR589854 RXN589854 SHJ589854 SRF589854 TBB589854 TKX589854 TUT589854 UEP589854 UOL589854 UYH589854 VID589854 VRZ589854 WBV589854 WLR589854 WVN589854 C655390 JB655390 SX655390 ACT655390 AMP655390 AWL655390 BGH655390 BQD655390 BZZ655390 CJV655390 CTR655390 DDN655390 DNJ655390 DXF655390 EHB655390 EQX655390 FAT655390 FKP655390 FUL655390 GEH655390 GOD655390 GXZ655390 HHV655390 HRR655390 IBN655390 ILJ655390 IVF655390 JFB655390 JOX655390 JYT655390 KIP655390 KSL655390 LCH655390 LMD655390 LVZ655390 MFV655390 MPR655390 MZN655390 NJJ655390 NTF655390 ODB655390 OMX655390 OWT655390 PGP655390 PQL655390 QAH655390 QKD655390 QTZ655390 RDV655390 RNR655390 RXN655390 SHJ655390 SRF655390 TBB655390 TKX655390 TUT655390 UEP655390 UOL655390 UYH655390 VID655390 VRZ655390 WBV655390 WLR655390 WVN655390 C720926 JB720926 SX720926 ACT720926 AMP720926 AWL720926 BGH720926 BQD720926 BZZ720926 CJV720926 CTR720926 DDN720926 DNJ720926 DXF720926 EHB720926 EQX720926 FAT720926 FKP720926 FUL720926 GEH720926 GOD720926 GXZ720926 HHV720926 HRR720926 IBN720926 ILJ720926 IVF720926 JFB720926 JOX720926 JYT720926 KIP720926 KSL720926 LCH720926 LMD720926 LVZ720926 MFV720926 MPR720926 MZN720926 NJJ720926 NTF720926 ODB720926 OMX720926 OWT720926 PGP720926 PQL720926 QAH720926 QKD720926 QTZ720926 RDV720926 RNR720926 RXN720926 SHJ720926 SRF720926 TBB720926 TKX720926 TUT720926 UEP720926 UOL720926 UYH720926 VID720926 VRZ720926 WBV720926 WLR720926 WVN720926 C786462 JB786462 SX786462 ACT786462 AMP786462 AWL786462 BGH786462 BQD786462 BZZ786462 CJV786462 CTR786462 DDN786462 DNJ786462 DXF786462 EHB786462 EQX786462 FAT786462 FKP786462 FUL786462 GEH786462 GOD786462 GXZ786462 HHV786462 HRR786462 IBN786462 ILJ786462 IVF786462 JFB786462 JOX786462 JYT786462 KIP786462 KSL786462 LCH786462 LMD786462 LVZ786462 MFV786462 MPR786462 MZN786462 NJJ786462 NTF786462 ODB786462 OMX786462 OWT786462 PGP786462 PQL786462 QAH786462 QKD786462 QTZ786462 RDV786462 RNR786462 RXN786462 SHJ786462 SRF786462 TBB786462 TKX786462 TUT786462 UEP786462 UOL786462 UYH786462 VID786462 VRZ786462 WBV786462 WLR786462 WVN786462 C851998 JB851998 SX851998 ACT851998 AMP851998 AWL851998 BGH851998 BQD851998 BZZ851998 CJV851998 CTR851998 DDN851998 DNJ851998 DXF851998 EHB851998 EQX851998 FAT851998 FKP851998 FUL851998 GEH851998 GOD851998 GXZ851998 HHV851998 HRR851998 IBN851998 ILJ851998 IVF851998 JFB851998 JOX851998 JYT851998 KIP851998 KSL851998 LCH851998 LMD851998 LVZ851998 MFV851998 MPR851998 MZN851998 NJJ851998 NTF851998 ODB851998 OMX851998 OWT851998 PGP851998 PQL851998 QAH851998 QKD851998 QTZ851998 RDV851998 RNR851998 RXN851998 SHJ851998 SRF851998 TBB851998 TKX851998 TUT851998 UEP851998 UOL851998 UYH851998 VID851998 VRZ851998 WBV851998 WLR851998 WVN851998 C917534 JB917534 SX917534 ACT917534 AMP917534 AWL917534 BGH917534 BQD917534 BZZ917534 CJV917534 CTR917534 DDN917534 DNJ917534 DXF917534 EHB917534 EQX917534 FAT917534 FKP917534 FUL917534 GEH917534 GOD917534 GXZ917534 HHV917534 HRR917534 IBN917534 ILJ917534 IVF917534 JFB917534 JOX917534 JYT917534 KIP917534 KSL917534 LCH917534 LMD917534 LVZ917534 MFV917534 MPR917534 MZN917534 NJJ917534 NTF917534 ODB917534 OMX917534 OWT917534 PGP917534 PQL917534 QAH917534 QKD917534 QTZ917534 RDV917534 RNR917534 RXN917534 SHJ917534 SRF917534 TBB917534 TKX917534 TUT917534 UEP917534 UOL917534 UYH917534 VID917534 VRZ917534 WBV917534 WLR917534 WVN917534 C983070 JB983070 SX983070 ACT983070 AMP983070 AWL983070 BGH983070 BQD983070 BZZ983070 CJV983070 CTR983070 DDN983070 DNJ983070 DXF983070 EHB983070 EQX983070 FAT983070 FKP983070 FUL983070 GEH983070 GOD983070 GXZ983070 HHV983070 HRR983070 IBN983070 ILJ983070 IVF983070 JFB983070 JOX983070 JYT983070 KIP983070 KSL983070 LCH983070 LMD983070 LVZ983070 MFV983070 MPR983070 MZN983070 NJJ983070 NTF983070 ODB983070 OMX983070 OWT983070 PGP983070 PQL983070 QAH983070 QKD983070 QTZ983070 RDV983070 RNR983070 RXN983070 SHJ983070 SRF983070 TBB983070 TKX983070 TUT983070 UEP983070 UOL983070 UYH983070 VID983070 VRZ983070 WBV983070 WLR983070 WVN983070 C65540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C131076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C196612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C262148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C327684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C393220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C458756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C524292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C589828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C655364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C720900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C786436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C851972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C917508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C983044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C65534 JB65534 SX65534 ACT65534 AMP65534 AWL65534 BGH65534 BQD65534 BZZ65534 CJV65534 CTR65534 DDN65534 DNJ65534 DXF65534 EHB65534 EQX65534 FAT65534 FKP65534 FUL65534 GEH65534 GOD65534 GXZ65534 HHV65534 HRR65534 IBN65534 ILJ65534 IVF65534 JFB65534 JOX65534 JYT65534 KIP65534 KSL65534 LCH65534 LMD65534 LVZ65534 MFV65534 MPR65534 MZN65534 NJJ65534 NTF65534 ODB65534 OMX65534 OWT65534 PGP65534 PQL65534 QAH65534 QKD65534 QTZ65534 RDV65534 RNR65534 RXN65534 SHJ65534 SRF65534 TBB65534 TKX65534 TUT65534 UEP65534 UOL65534 UYH65534 VID65534 VRZ65534 WBV65534 WLR65534 WVN65534 C131070 JB131070 SX131070 ACT131070 AMP131070 AWL131070 BGH131070 BQD131070 BZZ131070 CJV131070 CTR131070 DDN131070 DNJ131070 DXF131070 EHB131070 EQX131070 FAT131070 FKP131070 FUL131070 GEH131070 GOD131070 GXZ131070 HHV131070 HRR131070 IBN131070 ILJ131070 IVF131070 JFB131070 JOX131070 JYT131070 KIP131070 KSL131070 LCH131070 LMD131070 LVZ131070 MFV131070 MPR131070 MZN131070 NJJ131070 NTF131070 ODB131070 OMX131070 OWT131070 PGP131070 PQL131070 QAH131070 QKD131070 QTZ131070 RDV131070 RNR131070 RXN131070 SHJ131070 SRF131070 TBB131070 TKX131070 TUT131070 UEP131070 UOL131070 UYH131070 VID131070 VRZ131070 WBV131070 WLR131070 WVN131070 C196606 JB196606 SX196606 ACT196606 AMP196606 AWL196606 BGH196606 BQD196606 BZZ196606 CJV196606 CTR196606 DDN196606 DNJ196606 DXF196606 EHB196606 EQX196606 FAT196606 FKP196606 FUL196606 GEH196606 GOD196606 GXZ196606 HHV196606 HRR196606 IBN196606 ILJ196606 IVF196606 JFB196606 JOX196606 JYT196606 KIP196606 KSL196606 LCH196606 LMD196606 LVZ196606 MFV196606 MPR196606 MZN196606 NJJ196606 NTF196606 ODB196606 OMX196606 OWT196606 PGP196606 PQL196606 QAH196606 QKD196606 QTZ196606 RDV196606 RNR196606 RXN196606 SHJ196606 SRF196606 TBB196606 TKX196606 TUT196606 UEP196606 UOL196606 UYH196606 VID196606 VRZ196606 WBV196606 WLR196606 WVN196606 C262142 JB262142 SX262142 ACT262142 AMP262142 AWL262142 BGH262142 BQD262142 BZZ262142 CJV262142 CTR262142 DDN262142 DNJ262142 DXF262142 EHB262142 EQX262142 FAT262142 FKP262142 FUL262142 GEH262142 GOD262142 GXZ262142 HHV262142 HRR262142 IBN262142 ILJ262142 IVF262142 JFB262142 JOX262142 JYT262142 KIP262142 KSL262142 LCH262142 LMD262142 LVZ262142 MFV262142 MPR262142 MZN262142 NJJ262142 NTF262142 ODB262142 OMX262142 OWT262142 PGP262142 PQL262142 QAH262142 QKD262142 QTZ262142 RDV262142 RNR262142 RXN262142 SHJ262142 SRF262142 TBB262142 TKX262142 TUT262142 UEP262142 UOL262142 UYH262142 VID262142 VRZ262142 WBV262142 WLR262142 WVN262142 C327678 JB327678 SX327678 ACT327678 AMP327678 AWL327678 BGH327678 BQD327678 BZZ327678 CJV327678 CTR327678 DDN327678 DNJ327678 DXF327678 EHB327678 EQX327678 FAT327678 FKP327678 FUL327678 GEH327678 GOD327678 GXZ327678 HHV327678 HRR327678 IBN327678 ILJ327678 IVF327678 JFB327678 JOX327678 JYT327678 KIP327678 KSL327678 LCH327678 LMD327678 LVZ327678 MFV327678 MPR327678 MZN327678 NJJ327678 NTF327678 ODB327678 OMX327678 OWT327678 PGP327678 PQL327678 QAH327678 QKD327678 QTZ327678 RDV327678 RNR327678 RXN327678 SHJ327678 SRF327678 TBB327678 TKX327678 TUT327678 UEP327678 UOL327678 UYH327678 VID327678 VRZ327678 WBV327678 WLR327678 WVN327678 C393214 JB393214 SX393214 ACT393214 AMP393214 AWL393214 BGH393214 BQD393214 BZZ393214 CJV393214 CTR393214 DDN393214 DNJ393214 DXF393214 EHB393214 EQX393214 FAT393214 FKP393214 FUL393214 GEH393214 GOD393214 GXZ393214 HHV393214 HRR393214 IBN393214 ILJ393214 IVF393214 JFB393214 JOX393214 JYT393214 KIP393214 KSL393214 LCH393214 LMD393214 LVZ393214 MFV393214 MPR393214 MZN393214 NJJ393214 NTF393214 ODB393214 OMX393214 OWT393214 PGP393214 PQL393214 QAH393214 QKD393214 QTZ393214 RDV393214 RNR393214 RXN393214 SHJ393214 SRF393214 TBB393214 TKX393214 TUT393214 UEP393214 UOL393214 UYH393214 VID393214 VRZ393214 WBV393214 WLR393214 WVN393214 C458750 JB458750 SX458750 ACT458750 AMP458750 AWL458750 BGH458750 BQD458750 BZZ458750 CJV458750 CTR458750 DDN458750 DNJ458750 DXF458750 EHB458750 EQX458750 FAT458750 FKP458750 FUL458750 GEH458750 GOD458750 GXZ458750 HHV458750 HRR458750 IBN458750 ILJ458750 IVF458750 JFB458750 JOX458750 JYT458750 KIP458750 KSL458750 LCH458750 LMD458750 LVZ458750 MFV458750 MPR458750 MZN458750 NJJ458750 NTF458750 ODB458750 OMX458750 OWT458750 PGP458750 PQL458750 QAH458750 QKD458750 QTZ458750 RDV458750 RNR458750 RXN458750 SHJ458750 SRF458750 TBB458750 TKX458750 TUT458750 UEP458750 UOL458750 UYH458750 VID458750 VRZ458750 WBV458750 WLR458750 WVN458750 C524286 JB524286 SX524286 ACT524286 AMP524286 AWL524286 BGH524286 BQD524286 BZZ524286 CJV524286 CTR524286 DDN524286 DNJ524286 DXF524286 EHB524286 EQX524286 FAT524286 FKP524286 FUL524286 GEH524286 GOD524286 GXZ524286 HHV524286 HRR524286 IBN524286 ILJ524286 IVF524286 JFB524286 JOX524286 JYT524286 KIP524286 KSL524286 LCH524286 LMD524286 LVZ524286 MFV524286 MPR524286 MZN524286 NJJ524286 NTF524286 ODB524286 OMX524286 OWT524286 PGP524286 PQL524286 QAH524286 QKD524286 QTZ524286 RDV524286 RNR524286 RXN524286 SHJ524286 SRF524286 TBB524286 TKX524286 TUT524286 UEP524286 UOL524286 UYH524286 VID524286 VRZ524286 WBV524286 WLR524286 WVN524286 C589822 JB589822 SX589822 ACT589822 AMP589822 AWL589822 BGH589822 BQD589822 BZZ589822 CJV589822 CTR589822 DDN589822 DNJ589822 DXF589822 EHB589822 EQX589822 FAT589822 FKP589822 FUL589822 GEH589822 GOD589822 GXZ589822 HHV589822 HRR589822 IBN589822 ILJ589822 IVF589822 JFB589822 JOX589822 JYT589822 KIP589822 KSL589822 LCH589822 LMD589822 LVZ589822 MFV589822 MPR589822 MZN589822 NJJ589822 NTF589822 ODB589822 OMX589822 OWT589822 PGP589822 PQL589822 QAH589822 QKD589822 QTZ589822 RDV589822 RNR589822 RXN589822 SHJ589822 SRF589822 TBB589822 TKX589822 TUT589822 UEP589822 UOL589822 UYH589822 VID589822 VRZ589822 WBV589822 WLR589822 WVN589822 C655358 JB655358 SX655358 ACT655358 AMP655358 AWL655358 BGH655358 BQD655358 BZZ655358 CJV655358 CTR655358 DDN655358 DNJ655358 DXF655358 EHB655358 EQX655358 FAT655358 FKP655358 FUL655358 GEH655358 GOD655358 GXZ655358 HHV655358 HRR655358 IBN655358 ILJ655358 IVF655358 JFB655358 JOX655358 JYT655358 KIP655358 KSL655358 LCH655358 LMD655358 LVZ655358 MFV655358 MPR655358 MZN655358 NJJ655358 NTF655358 ODB655358 OMX655358 OWT655358 PGP655358 PQL655358 QAH655358 QKD655358 QTZ655358 RDV655358 RNR655358 RXN655358 SHJ655358 SRF655358 TBB655358 TKX655358 TUT655358 UEP655358 UOL655358 UYH655358 VID655358 VRZ655358 WBV655358 WLR655358 WVN655358 C720894 JB720894 SX720894 ACT720894 AMP720894 AWL720894 BGH720894 BQD720894 BZZ720894 CJV720894 CTR720894 DDN720894 DNJ720894 DXF720894 EHB720894 EQX720894 FAT720894 FKP720894 FUL720894 GEH720894 GOD720894 GXZ720894 HHV720894 HRR720894 IBN720894 ILJ720894 IVF720894 JFB720894 JOX720894 JYT720894 KIP720894 KSL720894 LCH720894 LMD720894 LVZ720894 MFV720894 MPR720894 MZN720894 NJJ720894 NTF720894 ODB720894 OMX720894 OWT720894 PGP720894 PQL720894 QAH720894 QKD720894 QTZ720894 RDV720894 RNR720894 RXN720894 SHJ720894 SRF720894 TBB720894 TKX720894 TUT720894 UEP720894 UOL720894 UYH720894 VID720894 VRZ720894 WBV720894 WLR720894 WVN720894 C786430 JB786430 SX786430 ACT786430 AMP786430 AWL786430 BGH786430 BQD786430 BZZ786430 CJV786430 CTR786430 DDN786430 DNJ786430 DXF786430 EHB786430 EQX786430 FAT786430 FKP786430 FUL786430 GEH786430 GOD786430 GXZ786430 HHV786430 HRR786430 IBN786430 ILJ786430 IVF786430 JFB786430 JOX786430 JYT786430 KIP786430 KSL786430 LCH786430 LMD786430 LVZ786430 MFV786430 MPR786430 MZN786430 NJJ786430 NTF786430 ODB786430 OMX786430 OWT786430 PGP786430 PQL786430 QAH786430 QKD786430 QTZ786430 RDV786430 RNR786430 RXN786430 SHJ786430 SRF786430 TBB786430 TKX786430 TUT786430 UEP786430 UOL786430 UYH786430 VID786430 VRZ786430 WBV786430 WLR786430 WVN786430 C851966 JB851966 SX851966 ACT851966 AMP851966 AWL851966 BGH851966 BQD851966 BZZ851966 CJV851966 CTR851966 DDN851966 DNJ851966 DXF851966 EHB851966 EQX851966 FAT851966 FKP851966 FUL851966 GEH851966 GOD851966 GXZ851966 HHV851966 HRR851966 IBN851966 ILJ851966 IVF851966 JFB851966 JOX851966 JYT851966 KIP851966 KSL851966 LCH851966 LMD851966 LVZ851966 MFV851966 MPR851966 MZN851966 NJJ851966 NTF851966 ODB851966 OMX851966 OWT851966 PGP851966 PQL851966 QAH851966 QKD851966 QTZ851966 RDV851966 RNR851966 RXN851966 SHJ851966 SRF851966 TBB851966 TKX851966 TUT851966 UEP851966 UOL851966 UYH851966 VID851966 VRZ851966 WBV851966 WLR851966 WVN851966 C917502 JB917502 SX917502 ACT917502 AMP917502 AWL917502 BGH917502 BQD917502 BZZ917502 CJV917502 CTR917502 DDN917502 DNJ917502 DXF917502 EHB917502 EQX917502 FAT917502 FKP917502 FUL917502 GEH917502 GOD917502 GXZ917502 HHV917502 HRR917502 IBN917502 ILJ917502 IVF917502 JFB917502 JOX917502 JYT917502 KIP917502 KSL917502 LCH917502 LMD917502 LVZ917502 MFV917502 MPR917502 MZN917502 NJJ917502 NTF917502 ODB917502 OMX917502 OWT917502 PGP917502 PQL917502 QAH917502 QKD917502 QTZ917502 RDV917502 RNR917502 RXN917502 SHJ917502 SRF917502 TBB917502 TKX917502 TUT917502 UEP917502 UOL917502 UYH917502 VID917502 VRZ917502 WBV917502 WLR917502 WVN917502 C983038 JB983038 SX983038 ACT983038 AMP983038 AWL983038 BGH983038 BQD983038 BZZ983038 CJV983038 CTR983038 DDN983038 DNJ983038 DXF983038 EHB983038 EQX983038 FAT983038 FKP983038 FUL983038 GEH983038 GOD983038 GXZ983038 HHV983038 HRR983038 IBN983038 ILJ983038 IVF983038 JFB983038 JOX983038 JYT983038 KIP983038 KSL983038 LCH983038 LMD983038 LVZ983038 MFV983038 MPR983038 MZN983038 NJJ983038 NTF983038 ODB983038 OMX983038 OWT983038 PGP983038 PQL983038 QAH983038 QKD983038 QTZ983038 RDV983038 RNR983038 RXN983038 SHJ983038 SRF983038 TBB983038 TKX983038 TUT983038 UEP983038 UOL983038 UYH983038 VID983038 VRZ983038 WBV983038 WLR983038 WVN983038 C65529 JB65529 SX65529 ACT65529 AMP65529 AWL65529 BGH65529 BQD65529 BZZ65529 CJV65529 CTR65529 DDN65529 DNJ65529 DXF65529 EHB65529 EQX65529 FAT65529 FKP65529 FUL65529 GEH65529 GOD65529 GXZ65529 HHV65529 HRR65529 IBN65529 ILJ65529 IVF65529 JFB65529 JOX65529 JYT65529 KIP65529 KSL65529 LCH65529 LMD65529 LVZ65529 MFV65529 MPR65529 MZN65529 NJJ65529 NTF65529 ODB65529 OMX65529 OWT65529 PGP65529 PQL65529 QAH65529 QKD65529 QTZ65529 RDV65529 RNR65529 RXN65529 SHJ65529 SRF65529 TBB65529 TKX65529 TUT65529 UEP65529 UOL65529 UYH65529 VID65529 VRZ65529 WBV65529 WLR65529 WVN65529 C131065 JB131065 SX131065 ACT131065 AMP131065 AWL131065 BGH131065 BQD131065 BZZ131065 CJV131065 CTR131065 DDN131065 DNJ131065 DXF131065 EHB131065 EQX131065 FAT131065 FKP131065 FUL131065 GEH131065 GOD131065 GXZ131065 HHV131065 HRR131065 IBN131065 ILJ131065 IVF131065 JFB131065 JOX131065 JYT131065 KIP131065 KSL131065 LCH131065 LMD131065 LVZ131065 MFV131065 MPR131065 MZN131065 NJJ131065 NTF131065 ODB131065 OMX131065 OWT131065 PGP131065 PQL131065 QAH131065 QKD131065 QTZ131065 RDV131065 RNR131065 RXN131065 SHJ131065 SRF131065 TBB131065 TKX131065 TUT131065 UEP131065 UOL131065 UYH131065 VID131065 VRZ131065 WBV131065 WLR131065 WVN131065 C196601 JB196601 SX196601 ACT196601 AMP196601 AWL196601 BGH196601 BQD196601 BZZ196601 CJV196601 CTR196601 DDN196601 DNJ196601 DXF196601 EHB196601 EQX196601 FAT196601 FKP196601 FUL196601 GEH196601 GOD196601 GXZ196601 HHV196601 HRR196601 IBN196601 ILJ196601 IVF196601 JFB196601 JOX196601 JYT196601 KIP196601 KSL196601 LCH196601 LMD196601 LVZ196601 MFV196601 MPR196601 MZN196601 NJJ196601 NTF196601 ODB196601 OMX196601 OWT196601 PGP196601 PQL196601 QAH196601 QKD196601 QTZ196601 RDV196601 RNR196601 RXN196601 SHJ196601 SRF196601 TBB196601 TKX196601 TUT196601 UEP196601 UOL196601 UYH196601 VID196601 VRZ196601 WBV196601 WLR196601 WVN196601 C262137 JB262137 SX262137 ACT262137 AMP262137 AWL262137 BGH262137 BQD262137 BZZ262137 CJV262137 CTR262137 DDN262137 DNJ262137 DXF262137 EHB262137 EQX262137 FAT262137 FKP262137 FUL262137 GEH262137 GOD262137 GXZ262137 HHV262137 HRR262137 IBN262137 ILJ262137 IVF262137 JFB262137 JOX262137 JYT262137 KIP262137 KSL262137 LCH262137 LMD262137 LVZ262137 MFV262137 MPR262137 MZN262137 NJJ262137 NTF262137 ODB262137 OMX262137 OWT262137 PGP262137 PQL262137 QAH262137 QKD262137 QTZ262137 RDV262137 RNR262137 RXN262137 SHJ262137 SRF262137 TBB262137 TKX262137 TUT262137 UEP262137 UOL262137 UYH262137 VID262137 VRZ262137 WBV262137 WLR262137 WVN262137 C327673 JB327673 SX327673 ACT327673 AMP327673 AWL327673 BGH327673 BQD327673 BZZ327673 CJV327673 CTR327673 DDN327673 DNJ327673 DXF327673 EHB327673 EQX327673 FAT327673 FKP327673 FUL327673 GEH327673 GOD327673 GXZ327673 HHV327673 HRR327673 IBN327673 ILJ327673 IVF327673 JFB327673 JOX327673 JYT327673 KIP327673 KSL327673 LCH327673 LMD327673 LVZ327673 MFV327673 MPR327673 MZN327673 NJJ327673 NTF327673 ODB327673 OMX327673 OWT327673 PGP327673 PQL327673 QAH327673 QKD327673 QTZ327673 RDV327673 RNR327673 RXN327673 SHJ327673 SRF327673 TBB327673 TKX327673 TUT327673 UEP327673 UOL327673 UYH327673 VID327673 VRZ327673 WBV327673 WLR327673 WVN327673 C393209 JB393209 SX393209 ACT393209 AMP393209 AWL393209 BGH393209 BQD393209 BZZ393209 CJV393209 CTR393209 DDN393209 DNJ393209 DXF393209 EHB393209 EQX393209 FAT393209 FKP393209 FUL393209 GEH393209 GOD393209 GXZ393209 HHV393209 HRR393209 IBN393209 ILJ393209 IVF393209 JFB393209 JOX393209 JYT393209 KIP393209 KSL393209 LCH393209 LMD393209 LVZ393209 MFV393209 MPR393209 MZN393209 NJJ393209 NTF393209 ODB393209 OMX393209 OWT393209 PGP393209 PQL393209 QAH393209 QKD393209 QTZ393209 RDV393209 RNR393209 RXN393209 SHJ393209 SRF393209 TBB393209 TKX393209 TUT393209 UEP393209 UOL393209 UYH393209 VID393209 VRZ393209 WBV393209 WLR393209 WVN393209 C458745 JB458745 SX458745 ACT458745 AMP458745 AWL458745 BGH458745 BQD458745 BZZ458745 CJV458745 CTR458745 DDN458745 DNJ458745 DXF458745 EHB458745 EQX458745 FAT458745 FKP458745 FUL458745 GEH458745 GOD458745 GXZ458745 HHV458745 HRR458745 IBN458745 ILJ458745 IVF458745 JFB458745 JOX458745 JYT458745 KIP458745 KSL458745 LCH458745 LMD458745 LVZ458745 MFV458745 MPR458745 MZN458745 NJJ458745 NTF458745 ODB458745 OMX458745 OWT458745 PGP458745 PQL458745 QAH458745 QKD458745 QTZ458745 RDV458745 RNR458745 RXN458745 SHJ458745 SRF458745 TBB458745 TKX458745 TUT458745 UEP458745 UOL458745 UYH458745 VID458745 VRZ458745 WBV458745 WLR458745 WVN458745 C524281 JB524281 SX524281 ACT524281 AMP524281 AWL524281 BGH524281 BQD524281 BZZ524281 CJV524281 CTR524281 DDN524281 DNJ524281 DXF524281 EHB524281 EQX524281 FAT524281 FKP524281 FUL524281 GEH524281 GOD524281 GXZ524281 HHV524281 HRR524281 IBN524281 ILJ524281 IVF524281 JFB524281 JOX524281 JYT524281 KIP524281 KSL524281 LCH524281 LMD524281 LVZ524281 MFV524281 MPR524281 MZN524281 NJJ524281 NTF524281 ODB524281 OMX524281 OWT524281 PGP524281 PQL524281 QAH524281 QKD524281 QTZ524281 RDV524281 RNR524281 RXN524281 SHJ524281 SRF524281 TBB524281 TKX524281 TUT524281 UEP524281 UOL524281 UYH524281 VID524281 VRZ524281 WBV524281 WLR524281 WVN524281 C589817 JB589817 SX589817 ACT589817 AMP589817 AWL589817 BGH589817 BQD589817 BZZ589817 CJV589817 CTR589817 DDN589817 DNJ589817 DXF589817 EHB589817 EQX589817 FAT589817 FKP589817 FUL589817 GEH589817 GOD589817 GXZ589817 HHV589817 HRR589817 IBN589817 ILJ589817 IVF589817 JFB589817 JOX589817 JYT589817 KIP589817 KSL589817 LCH589817 LMD589817 LVZ589817 MFV589817 MPR589817 MZN589817 NJJ589817 NTF589817 ODB589817 OMX589817 OWT589817 PGP589817 PQL589817 QAH589817 QKD589817 QTZ589817 RDV589817 RNR589817 RXN589817 SHJ589817 SRF589817 TBB589817 TKX589817 TUT589817 UEP589817 UOL589817 UYH589817 VID589817 VRZ589817 WBV589817 WLR589817 WVN589817 C655353 JB655353 SX655353 ACT655353 AMP655353 AWL655353 BGH655353 BQD655353 BZZ655353 CJV655353 CTR655353 DDN655353 DNJ655353 DXF655353 EHB655353 EQX655353 FAT655353 FKP655353 FUL655353 GEH655353 GOD655353 GXZ655353 HHV655353 HRR655353 IBN655353 ILJ655353 IVF655353 JFB655353 JOX655353 JYT655353 KIP655353 KSL655353 LCH655353 LMD655353 LVZ655353 MFV655353 MPR655353 MZN655353 NJJ655353 NTF655353 ODB655353 OMX655353 OWT655353 PGP655353 PQL655353 QAH655353 QKD655353 QTZ655353 RDV655353 RNR655353 RXN655353 SHJ655353 SRF655353 TBB655353 TKX655353 TUT655353 UEP655353 UOL655353 UYH655353 VID655353 VRZ655353 WBV655353 WLR655353 WVN655353 C720889 JB720889 SX720889 ACT720889 AMP720889 AWL720889 BGH720889 BQD720889 BZZ720889 CJV720889 CTR720889 DDN720889 DNJ720889 DXF720889 EHB720889 EQX720889 FAT720889 FKP720889 FUL720889 GEH720889 GOD720889 GXZ720889 HHV720889 HRR720889 IBN720889 ILJ720889 IVF720889 JFB720889 JOX720889 JYT720889 KIP720889 KSL720889 LCH720889 LMD720889 LVZ720889 MFV720889 MPR720889 MZN720889 NJJ720889 NTF720889 ODB720889 OMX720889 OWT720889 PGP720889 PQL720889 QAH720889 QKD720889 QTZ720889 RDV720889 RNR720889 RXN720889 SHJ720889 SRF720889 TBB720889 TKX720889 TUT720889 UEP720889 UOL720889 UYH720889 VID720889 VRZ720889 WBV720889 WLR720889 WVN720889 C786425 JB786425 SX786425 ACT786425 AMP786425 AWL786425 BGH786425 BQD786425 BZZ786425 CJV786425 CTR786425 DDN786425 DNJ786425 DXF786425 EHB786425 EQX786425 FAT786425 FKP786425 FUL786425 GEH786425 GOD786425 GXZ786425 HHV786425 HRR786425 IBN786425 ILJ786425 IVF786425 JFB786425 JOX786425 JYT786425 KIP786425 KSL786425 LCH786425 LMD786425 LVZ786425 MFV786425 MPR786425 MZN786425 NJJ786425 NTF786425 ODB786425 OMX786425 OWT786425 PGP786425 PQL786425 QAH786425 QKD786425 QTZ786425 RDV786425 RNR786425 RXN786425 SHJ786425 SRF786425 TBB786425 TKX786425 TUT786425 UEP786425 UOL786425 UYH786425 VID786425 VRZ786425 WBV786425 WLR786425 WVN786425 C851961 JB851961 SX851961 ACT851961 AMP851961 AWL851961 BGH851961 BQD851961 BZZ851961 CJV851961 CTR851961 DDN851961 DNJ851961 DXF851961 EHB851961 EQX851961 FAT851961 FKP851961 FUL851961 GEH851961 GOD851961 GXZ851961 HHV851961 HRR851961 IBN851961 ILJ851961 IVF851961 JFB851961 JOX851961 JYT851961 KIP851961 KSL851961 LCH851961 LMD851961 LVZ851961 MFV851961 MPR851961 MZN851961 NJJ851961 NTF851961 ODB851961 OMX851961 OWT851961 PGP851961 PQL851961 QAH851961 QKD851961 QTZ851961 RDV851961 RNR851961 RXN851961 SHJ851961 SRF851961 TBB851961 TKX851961 TUT851961 UEP851961 UOL851961 UYH851961 VID851961 VRZ851961 WBV851961 WLR851961 WVN851961 C917497 JB917497 SX917497 ACT917497 AMP917497 AWL917497 BGH917497 BQD917497 BZZ917497 CJV917497 CTR917497 DDN917497 DNJ917497 DXF917497 EHB917497 EQX917497 FAT917497 FKP917497 FUL917497 GEH917497 GOD917497 GXZ917497 HHV917497 HRR917497 IBN917497 ILJ917497 IVF917497 JFB917497 JOX917497 JYT917497 KIP917497 KSL917497 LCH917497 LMD917497 LVZ917497 MFV917497 MPR917497 MZN917497 NJJ917497 NTF917497 ODB917497 OMX917497 OWT917497 PGP917497 PQL917497 QAH917497 QKD917497 QTZ917497 RDV917497 RNR917497 RXN917497 SHJ917497 SRF917497 TBB917497 TKX917497 TUT917497 UEP917497 UOL917497 UYH917497 VID917497 VRZ917497 WBV917497 WLR917497 WVN917497 C983033 JB983033 SX983033 ACT983033 AMP983033 AWL983033 BGH983033 BQD983033 BZZ983033 CJV983033 CTR983033 DDN983033 DNJ983033 DXF983033 EHB983033 EQX983033 FAT983033 FKP983033 FUL983033 GEH983033 GOD983033 GXZ983033 HHV983033 HRR983033 IBN983033 ILJ983033 IVF983033 JFB983033 JOX983033 JYT983033 KIP983033 KSL983033 LCH983033 LMD983033 LVZ983033 MFV983033 MPR983033 MZN983033 NJJ983033 NTF983033 ODB983033 OMX983033 OWT983033 PGP983033 PQL983033 QAH983033 QKD983033 QTZ983033 RDV983033 RNR983033 RXN983033 SHJ983033 SRF983033 TBB983033 TKX983033 TUT983033 UEP983033 UOL983033 UYH983033 VID983033 VRZ983033 WBV983033 WLR983033 WVN983033 D65522 JC65522 SY65522 ACU65522 AMQ65522 AWM65522 BGI65522 BQE65522 CAA65522 CJW65522 CTS65522 DDO65522 DNK65522 DXG65522 EHC65522 EQY65522 FAU65522 FKQ65522 FUM65522 GEI65522 GOE65522 GYA65522 HHW65522 HRS65522 IBO65522 ILK65522 IVG65522 JFC65522 JOY65522 JYU65522 KIQ65522 KSM65522 LCI65522 LME65522 LWA65522 MFW65522 MPS65522 MZO65522 NJK65522 NTG65522 ODC65522 OMY65522 OWU65522 PGQ65522 PQM65522 QAI65522 QKE65522 QUA65522 RDW65522 RNS65522 RXO65522 SHK65522 SRG65522 TBC65522 TKY65522 TUU65522 UEQ65522 UOM65522 UYI65522 VIE65522 VSA65522 WBW65522 WLS65522 WVO65522 D131058 JC131058 SY131058 ACU131058 AMQ131058 AWM131058 BGI131058 BQE131058 CAA131058 CJW131058 CTS131058 DDO131058 DNK131058 DXG131058 EHC131058 EQY131058 FAU131058 FKQ131058 FUM131058 GEI131058 GOE131058 GYA131058 HHW131058 HRS131058 IBO131058 ILK131058 IVG131058 JFC131058 JOY131058 JYU131058 KIQ131058 KSM131058 LCI131058 LME131058 LWA131058 MFW131058 MPS131058 MZO131058 NJK131058 NTG131058 ODC131058 OMY131058 OWU131058 PGQ131058 PQM131058 QAI131058 QKE131058 QUA131058 RDW131058 RNS131058 RXO131058 SHK131058 SRG131058 TBC131058 TKY131058 TUU131058 UEQ131058 UOM131058 UYI131058 VIE131058 VSA131058 WBW131058 WLS131058 WVO131058 D196594 JC196594 SY196594 ACU196594 AMQ196594 AWM196594 BGI196594 BQE196594 CAA196594 CJW196594 CTS196594 DDO196594 DNK196594 DXG196594 EHC196594 EQY196594 FAU196594 FKQ196594 FUM196594 GEI196594 GOE196594 GYA196594 HHW196594 HRS196594 IBO196594 ILK196594 IVG196594 JFC196594 JOY196594 JYU196594 KIQ196594 KSM196594 LCI196594 LME196594 LWA196594 MFW196594 MPS196594 MZO196594 NJK196594 NTG196594 ODC196594 OMY196594 OWU196594 PGQ196594 PQM196594 QAI196594 QKE196594 QUA196594 RDW196594 RNS196594 RXO196594 SHK196594 SRG196594 TBC196594 TKY196594 TUU196594 UEQ196594 UOM196594 UYI196594 VIE196594 VSA196594 WBW196594 WLS196594 WVO196594 D262130 JC262130 SY262130 ACU262130 AMQ262130 AWM262130 BGI262130 BQE262130 CAA262130 CJW262130 CTS262130 DDO262130 DNK262130 DXG262130 EHC262130 EQY262130 FAU262130 FKQ262130 FUM262130 GEI262130 GOE262130 GYA262130 HHW262130 HRS262130 IBO262130 ILK262130 IVG262130 JFC262130 JOY262130 JYU262130 KIQ262130 KSM262130 LCI262130 LME262130 LWA262130 MFW262130 MPS262130 MZO262130 NJK262130 NTG262130 ODC262130 OMY262130 OWU262130 PGQ262130 PQM262130 QAI262130 QKE262130 QUA262130 RDW262130 RNS262130 RXO262130 SHK262130 SRG262130 TBC262130 TKY262130 TUU262130 UEQ262130 UOM262130 UYI262130 VIE262130 VSA262130 WBW262130 WLS262130 WVO262130 D327666 JC327666 SY327666 ACU327666 AMQ327666 AWM327666 BGI327666 BQE327666 CAA327666 CJW327666 CTS327666 DDO327666 DNK327666 DXG327666 EHC327666 EQY327666 FAU327666 FKQ327666 FUM327666 GEI327666 GOE327666 GYA327666 HHW327666 HRS327666 IBO327666 ILK327666 IVG327666 JFC327666 JOY327666 JYU327666 KIQ327666 KSM327666 LCI327666 LME327666 LWA327666 MFW327666 MPS327666 MZO327666 NJK327666 NTG327666 ODC327666 OMY327666 OWU327666 PGQ327666 PQM327666 QAI327666 QKE327666 QUA327666 RDW327666 RNS327666 RXO327666 SHK327666 SRG327666 TBC327666 TKY327666 TUU327666 UEQ327666 UOM327666 UYI327666 VIE327666 VSA327666 WBW327666 WLS327666 WVO327666 D393202 JC393202 SY393202 ACU393202 AMQ393202 AWM393202 BGI393202 BQE393202 CAA393202 CJW393202 CTS393202 DDO393202 DNK393202 DXG393202 EHC393202 EQY393202 FAU393202 FKQ393202 FUM393202 GEI393202 GOE393202 GYA393202 HHW393202 HRS393202 IBO393202 ILK393202 IVG393202 JFC393202 JOY393202 JYU393202 KIQ393202 KSM393202 LCI393202 LME393202 LWA393202 MFW393202 MPS393202 MZO393202 NJK393202 NTG393202 ODC393202 OMY393202 OWU393202 PGQ393202 PQM393202 QAI393202 QKE393202 QUA393202 RDW393202 RNS393202 RXO393202 SHK393202 SRG393202 TBC393202 TKY393202 TUU393202 UEQ393202 UOM393202 UYI393202 VIE393202 VSA393202 WBW393202 WLS393202 WVO393202 D458738 JC458738 SY458738 ACU458738 AMQ458738 AWM458738 BGI458738 BQE458738 CAA458738 CJW458738 CTS458738 DDO458738 DNK458738 DXG458738 EHC458738 EQY458738 FAU458738 FKQ458738 FUM458738 GEI458738 GOE458738 GYA458738 HHW458738 HRS458738 IBO458738 ILK458738 IVG458738 JFC458738 JOY458738 JYU458738 KIQ458738 KSM458738 LCI458738 LME458738 LWA458738 MFW458738 MPS458738 MZO458738 NJK458738 NTG458738 ODC458738 OMY458738 OWU458738 PGQ458738 PQM458738 QAI458738 QKE458738 QUA458738 RDW458738 RNS458738 RXO458738 SHK458738 SRG458738 TBC458738 TKY458738 TUU458738 UEQ458738 UOM458738 UYI458738 VIE458738 VSA458738 WBW458738 WLS458738 WVO458738 D524274 JC524274 SY524274 ACU524274 AMQ524274 AWM524274 BGI524274 BQE524274 CAA524274 CJW524274 CTS524274 DDO524274 DNK524274 DXG524274 EHC524274 EQY524274 FAU524274 FKQ524274 FUM524274 GEI524274 GOE524274 GYA524274 HHW524274 HRS524274 IBO524274 ILK524274 IVG524274 JFC524274 JOY524274 JYU524274 KIQ524274 KSM524274 LCI524274 LME524274 LWA524274 MFW524274 MPS524274 MZO524274 NJK524274 NTG524274 ODC524274 OMY524274 OWU524274 PGQ524274 PQM524274 QAI524274 QKE524274 QUA524274 RDW524274 RNS524274 RXO524274 SHK524274 SRG524274 TBC524274 TKY524274 TUU524274 UEQ524274 UOM524274 UYI524274 VIE524274 VSA524274 WBW524274 WLS524274 WVO524274 D589810 JC589810 SY589810 ACU589810 AMQ589810 AWM589810 BGI589810 BQE589810 CAA589810 CJW589810 CTS589810 DDO589810 DNK589810 DXG589810 EHC589810 EQY589810 FAU589810 FKQ589810 FUM589810 GEI589810 GOE589810 GYA589810 HHW589810 HRS589810 IBO589810 ILK589810 IVG589810 JFC589810 JOY589810 JYU589810 KIQ589810 KSM589810 LCI589810 LME589810 LWA589810 MFW589810 MPS589810 MZO589810 NJK589810 NTG589810 ODC589810 OMY589810 OWU589810 PGQ589810 PQM589810 QAI589810 QKE589810 QUA589810 RDW589810 RNS589810 RXO589810 SHK589810 SRG589810 TBC589810 TKY589810 TUU589810 UEQ589810 UOM589810 UYI589810 VIE589810 VSA589810 WBW589810 WLS589810 WVO589810 D655346 JC655346 SY655346 ACU655346 AMQ655346 AWM655346 BGI655346 BQE655346 CAA655346 CJW655346 CTS655346 DDO655346 DNK655346 DXG655346 EHC655346 EQY655346 FAU655346 FKQ655346 FUM655346 GEI655346 GOE655346 GYA655346 HHW655346 HRS655346 IBO655346 ILK655346 IVG655346 JFC655346 JOY655346 JYU655346 KIQ655346 KSM655346 LCI655346 LME655346 LWA655346 MFW655346 MPS655346 MZO655346 NJK655346 NTG655346 ODC655346 OMY655346 OWU655346 PGQ655346 PQM655346 QAI655346 QKE655346 QUA655346 RDW655346 RNS655346 RXO655346 SHK655346 SRG655346 TBC655346 TKY655346 TUU655346 UEQ655346 UOM655346 UYI655346 VIE655346 VSA655346 WBW655346 WLS655346 WVO655346 D720882 JC720882 SY720882 ACU720882 AMQ720882 AWM720882 BGI720882 BQE720882 CAA720882 CJW720882 CTS720882 DDO720882 DNK720882 DXG720882 EHC720882 EQY720882 FAU720882 FKQ720882 FUM720882 GEI720882 GOE720882 GYA720882 HHW720882 HRS720882 IBO720882 ILK720882 IVG720882 JFC720882 JOY720882 JYU720882 KIQ720882 KSM720882 LCI720882 LME720882 LWA720882 MFW720882 MPS720882 MZO720882 NJK720882 NTG720882 ODC720882 OMY720882 OWU720882 PGQ720882 PQM720882 QAI720882 QKE720882 QUA720882 RDW720882 RNS720882 RXO720882 SHK720882 SRG720882 TBC720882 TKY720882 TUU720882 UEQ720882 UOM720882 UYI720882 VIE720882 VSA720882 WBW720882 WLS720882 WVO720882 D786418 JC786418 SY786418 ACU786418 AMQ786418 AWM786418 BGI786418 BQE786418 CAA786418 CJW786418 CTS786418 DDO786418 DNK786418 DXG786418 EHC786418 EQY786418 FAU786418 FKQ786418 FUM786418 GEI786418 GOE786418 GYA786418 HHW786418 HRS786418 IBO786418 ILK786418 IVG786418 JFC786418 JOY786418 JYU786418 KIQ786418 KSM786418 LCI786418 LME786418 LWA786418 MFW786418 MPS786418 MZO786418 NJK786418 NTG786418 ODC786418 OMY786418 OWU786418 PGQ786418 PQM786418 QAI786418 QKE786418 QUA786418 RDW786418 RNS786418 RXO786418 SHK786418 SRG786418 TBC786418 TKY786418 TUU786418 UEQ786418 UOM786418 UYI786418 VIE786418 VSA786418 WBW786418 WLS786418 WVO786418 D851954 JC851954 SY851954 ACU851954 AMQ851954 AWM851954 BGI851954 BQE851954 CAA851954 CJW851954 CTS851954 DDO851954 DNK851954 DXG851954 EHC851954 EQY851954 FAU851954 FKQ851954 FUM851954 GEI851954 GOE851954 GYA851954 HHW851954 HRS851954 IBO851954 ILK851954 IVG851954 JFC851954 JOY851954 JYU851954 KIQ851954 KSM851954 LCI851954 LME851954 LWA851954 MFW851954 MPS851954 MZO851954 NJK851954 NTG851954 ODC851954 OMY851954 OWU851954 PGQ851954 PQM851954 QAI851954 QKE851954 QUA851954 RDW851954 RNS851954 RXO851954 SHK851954 SRG851954 TBC851954 TKY851954 TUU851954 UEQ851954 UOM851954 UYI851954 VIE851954 VSA851954 WBW851954 WLS851954 WVO851954 D917490 JC917490 SY917490 ACU917490 AMQ917490 AWM917490 BGI917490 BQE917490 CAA917490 CJW917490 CTS917490 DDO917490 DNK917490 DXG917490 EHC917490 EQY917490 FAU917490 FKQ917490 FUM917490 GEI917490 GOE917490 GYA917490 HHW917490 HRS917490 IBO917490 ILK917490 IVG917490 JFC917490 JOY917490 JYU917490 KIQ917490 KSM917490 LCI917490 LME917490 LWA917490 MFW917490 MPS917490 MZO917490 NJK917490 NTG917490 ODC917490 OMY917490 OWU917490 PGQ917490 PQM917490 QAI917490 QKE917490 QUA917490 RDW917490 RNS917490 RXO917490 SHK917490 SRG917490 TBC917490 TKY917490 TUU917490 UEQ917490 UOM917490 UYI917490 VIE917490 VSA917490 WBW917490 WLS917490 WVO917490 D983026 JC983026 SY983026 ACU983026 AMQ983026 AWM983026 BGI983026 BQE983026 CAA983026 CJW983026 CTS983026 DDO983026 DNK983026 DXG983026 EHC983026 EQY983026 FAU983026 FKQ983026 FUM983026 GEI983026 GOE983026 GYA983026 HHW983026 HRS983026 IBO983026 ILK983026 IVG983026 JFC983026 JOY983026 JYU983026 KIQ983026 KSM983026 LCI983026 LME983026 LWA983026 MFW983026 MPS983026 MZO983026 NJK983026 NTG983026 ODC983026 OMY983026 OWU983026 PGQ983026 PQM983026 QAI983026 QKE983026 QUA983026 RDW983026 RNS983026 RXO983026 SHK983026 SRG983026 TBC983026 TKY983026 TUU983026 UEQ983026 UOM983026 UYI983026 VIE983026 VSA983026 WBW983026 WLS983026 WVO983026 K65522 JJ65522 TF65522 ADB65522 AMX65522 AWT65522 BGP65522 BQL65522 CAH65522 CKD65522 CTZ65522 DDV65522 DNR65522 DXN65522 EHJ65522 ERF65522 FBB65522 FKX65522 FUT65522 GEP65522 GOL65522 GYH65522 HID65522 HRZ65522 IBV65522 ILR65522 IVN65522 JFJ65522 JPF65522 JZB65522 KIX65522 KST65522 LCP65522 LML65522 LWH65522 MGD65522 MPZ65522 MZV65522 NJR65522 NTN65522 ODJ65522 ONF65522 OXB65522 PGX65522 PQT65522 QAP65522 QKL65522 QUH65522 RED65522 RNZ65522 RXV65522 SHR65522 SRN65522 TBJ65522 TLF65522 TVB65522 UEX65522 UOT65522 UYP65522 VIL65522 VSH65522 WCD65522 WLZ65522 WVV65522 K131058 JJ131058 TF131058 ADB131058 AMX131058 AWT131058 BGP131058 BQL131058 CAH131058 CKD131058 CTZ131058 DDV131058 DNR131058 DXN131058 EHJ131058 ERF131058 FBB131058 FKX131058 FUT131058 GEP131058 GOL131058 GYH131058 HID131058 HRZ131058 IBV131058 ILR131058 IVN131058 JFJ131058 JPF131058 JZB131058 KIX131058 KST131058 LCP131058 LML131058 LWH131058 MGD131058 MPZ131058 MZV131058 NJR131058 NTN131058 ODJ131058 ONF131058 OXB131058 PGX131058 PQT131058 QAP131058 QKL131058 QUH131058 RED131058 RNZ131058 RXV131058 SHR131058 SRN131058 TBJ131058 TLF131058 TVB131058 UEX131058 UOT131058 UYP131058 VIL131058 VSH131058 WCD131058 WLZ131058 WVV131058 K196594 JJ196594 TF196594 ADB196594 AMX196594 AWT196594 BGP196594 BQL196594 CAH196594 CKD196594 CTZ196594 DDV196594 DNR196594 DXN196594 EHJ196594 ERF196594 FBB196594 FKX196594 FUT196594 GEP196594 GOL196594 GYH196594 HID196594 HRZ196594 IBV196594 ILR196594 IVN196594 JFJ196594 JPF196594 JZB196594 KIX196594 KST196594 LCP196594 LML196594 LWH196594 MGD196594 MPZ196594 MZV196594 NJR196594 NTN196594 ODJ196594 ONF196594 OXB196594 PGX196594 PQT196594 QAP196594 QKL196594 QUH196594 RED196594 RNZ196594 RXV196594 SHR196594 SRN196594 TBJ196594 TLF196594 TVB196594 UEX196594 UOT196594 UYP196594 VIL196594 VSH196594 WCD196594 WLZ196594 WVV196594 K262130 JJ262130 TF262130 ADB262130 AMX262130 AWT262130 BGP262130 BQL262130 CAH262130 CKD262130 CTZ262130 DDV262130 DNR262130 DXN262130 EHJ262130 ERF262130 FBB262130 FKX262130 FUT262130 GEP262130 GOL262130 GYH262130 HID262130 HRZ262130 IBV262130 ILR262130 IVN262130 JFJ262130 JPF262130 JZB262130 KIX262130 KST262130 LCP262130 LML262130 LWH262130 MGD262130 MPZ262130 MZV262130 NJR262130 NTN262130 ODJ262130 ONF262130 OXB262130 PGX262130 PQT262130 QAP262130 QKL262130 QUH262130 RED262130 RNZ262130 RXV262130 SHR262130 SRN262130 TBJ262130 TLF262130 TVB262130 UEX262130 UOT262130 UYP262130 VIL262130 VSH262130 WCD262130 WLZ262130 WVV262130 K327666 JJ327666 TF327666 ADB327666 AMX327666 AWT327666 BGP327666 BQL327666 CAH327666 CKD327666 CTZ327666 DDV327666 DNR327666 DXN327666 EHJ327666 ERF327666 FBB327666 FKX327666 FUT327666 GEP327666 GOL327666 GYH327666 HID327666 HRZ327666 IBV327666 ILR327666 IVN327666 JFJ327666 JPF327666 JZB327666 KIX327666 KST327666 LCP327666 LML327666 LWH327666 MGD327666 MPZ327666 MZV327666 NJR327666 NTN327666 ODJ327666 ONF327666 OXB327666 PGX327666 PQT327666 QAP327666 QKL327666 QUH327666 RED327666 RNZ327666 RXV327666 SHR327666 SRN327666 TBJ327666 TLF327666 TVB327666 UEX327666 UOT327666 UYP327666 VIL327666 VSH327666 WCD327666 WLZ327666 WVV327666 K393202 JJ393202 TF393202 ADB393202 AMX393202 AWT393202 BGP393202 BQL393202 CAH393202 CKD393202 CTZ393202 DDV393202 DNR393202 DXN393202 EHJ393202 ERF393202 FBB393202 FKX393202 FUT393202 GEP393202 GOL393202 GYH393202 HID393202 HRZ393202 IBV393202 ILR393202 IVN393202 JFJ393202 JPF393202 JZB393202 KIX393202 KST393202 LCP393202 LML393202 LWH393202 MGD393202 MPZ393202 MZV393202 NJR393202 NTN393202 ODJ393202 ONF393202 OXB393202 PGX393202 PQT393202 QAP393202 QKL393202 QUH393202 RED393202 RNZ393202 RXV393202 SHR393202 SRN393202 TBJ393202 TLF393202 TVB393202 UEX393202 UOT393202 UYP393202 VIL393202 VSH393202 WCD393202 WLZ393202 WVV393202 K458738 JJ458738 TF458738 ADB458738 AMX458738 AWT458738 BGP458738 BQL458738 CAH458738 CKD458738 CTZ458738 DDV458738 DNR458738 DXN458738 EHJ458738 ERF458738 FBB458738 FKX458738 FUT458738 GEP458738 GOL458738 GYH458738 HID458738 HRZ458738 IBV458738 ILR458738 IVN458738 JFJ458738 JPF458738 JZB458738 KIX458738 KST458738 LCP458738 LML458738 LWH458738 MGD458738 MPZ458738 MZV458738 NJR458738 NTN458738 ODJ458738 ONF458738 OXB458738 PGX458738 PQT458738 QAP458738 QKL458738 QUH458738 RED458738 RNZ458738 RXV458738 SHR458738 SRN458738 TBJ458738 TLF458738 TVB458738 UEX458738 UOT458738 UYP458738 VIL458738 VSH458738 WCD458738 WLZ458738 WVV458738 K524274 JJ524274 TF524274 ADB524274 AMX524274 AWT524274 BGP524274 BQL524274 CAH524274 CKD524274 CTZ524274 DDV524274 DNR524274 DXN524274 EHJ524274 ERF524274 FBB524274 FKX524274 FUT524274 GEP524274 GOL524274 GYH524274 HID524274 HRZ524274 IBV524274 ILR524274 IVN524274 JFJ524274 JPF524274 JZB524274 KIX524274 KST524274 LCP524274 LML524274 LWH524274 MGD524274 MPZ524274 MZV524274 NJR524274 NTN524274 ODJ524274 ONF524274 OXB524274 PGX524274 PQT524274 QAP524274 QKL524274 QUH524274 RED524274 RNZ524274 RXV524274 SHR524274 SRN524274 TBJ524274 TLF524274 TVB524274 UEX524274 UOT524274 UYP524274 VIL524274 VSH524274 WCD524274 WLZ524274 WVV524274 K589810 JJ589810 TF589810 ADB589810 AMX589810 AWT589810 BGP589810 BQL589810 CAH589810 CKD589810 CTZ589810 DDV589810 DNR589810 DXN589810 EHJ589810 ERF589810 FBB589810 FKX589810 FUT589810 GEP589810 GOL589810 GYH589810 HID589810 HRZ589810 IBV589810 ILR589810 IVN589810 JFJ589810 JPF589810 JZB589810 KIX589810 KST589810 LCP589810 LML589810 LWH589810 MGD589810 MPZ589810 MZV589810 NJR589810 NTN589810 ODJ589810 ONF589810 OXB589810 PGX589810 PQT589810 QAP589810 QKL589810 QUH589810 RED589810 RNZ589810 RXV589810 SHR589810 SRN589810 TBJ589810 TLF589810 TVB589810 UEX589810 UOT589810 UYP589810 VIL589810 VSH589810 WCD589810 WLZ589810 WVV589810 K655346 JJ655346 TF655346 ADB655346 AMX655346 AWT655346 BGP655346 BQL655346 CAH655346 CKD655346 CTZ655346 DDV655346 DNR655346 DXN655346 EHJ655346 ERF655346 FBB655346 FKX655346 FUT655346 GEP655346 GOL655346 GYH655346 HID655346 HRZ655346 IBV655346 ILR655346 IVN655346 JFJ655346 JPF655346 JZB655346 KIX655346 KST655346 LCP655346 LML655346 LWH655346 MGD655346 MPZ655346 MZV655346 NJR655346 NTN655346 ODJ655346 ONF655346 OXB655346 PGX655346 PQT655346 QAP655346 QKL655346 QUH655346 RED655346 RNZ655346 RXV655346 SHR655346 SRN655346 TBJ655346 TLF655346 TVB655346 UEX655346 UOT655346 UYP655346 VIL655346 VSH655346 WCD655346 WLZ655346 WVV655346 K720882 JJ720882 TF720882 ADB720882 AMX720882 AWT720882 BGP720882 BQL720882 CAH720882 CKD720882 CTZ720882 DDV720882 DNR720882 DXN720882 EHJ720882 ERF720882 FBB720882 FKX720882 FUT720882 GEP720882 GOL720882 GYH720882 HID720882 HRZ720882 IBV720882 ILR720882 IVN720882 JFJ720882 JPF720882 JZB720882 KIX720882 KST720882 LCP720882 LML720882 LWH720882 MGD720882 MPZ720882 MZV720882 NJR720882 NTN720882 ODJ720882 ONF720882 OXB720882 PGX720882 PQT720882 QAP720882 QKL720882 QUH720882 RED720882 RNZ720882 RXV720882 SHR720882 SRN720882 TBJ720882 TLF720882 TVB720882 UEX720882 UOT720882 UYP720882 VIL720882 VSH720882 WCD720882 WLZ720882 WVV720882 K786418 JJ786418 TF786418 ADB786418 AMX786418 AWT786418 BGP786418 BQL786418 CAH786418 CKD786418 CTZ786418 DDV786418 DNR786418 DXN786418 EHJ786418 ERF786418 FBB786418 FKX786418 FUT786418 GEP786418 GOL786418 GYH786418 HID786418 HRZ786418 IBV786418 ILR786418 IVN786418 JFJ786418 JPF786418 JZB786418 KIX786418 KST786418 LCP786418 LML786418 LWH786418 MGD786418 MPZ786418 MZV786418 NJR786418 NTN786418 ODJ786418 ONF786418 OXB786418 PGX786418 PQT786418 QAP786418 QKL786418 QUH786418 RED786418 RNZ786418 RXV786418 SHR786418 SRN786418 TBJ786418 TLF786418 TVB786418 UEX786418 UOT786418 UYP786418 VIL786418 VSH786418 WCD786418 WLZ786418 WVV786418 K851954 JJ851954 TF851954 ADB851954 AMX851954 AWT851954 BGP851954 BQL851954 CAH851954 CKD851954 CTZ851954 DDV851954 DNR851954 DXN851954 EHJ851954 ERF851954 FBB851954 FKX851954 FUT851954 GEP851954 GOL851954 GYH851954 HID851954 HRZ851954 IBV851954 ILR851954 IVN851954 JFJ851954 JPF851954 JZB851954 KIX851954 KST851954 LCP851954 LML851954 LWH851954 MGD851954 MPZ851954 MZV851954 NJR851954 NTN851954 ODJ851954 ONF851954 OXB851954 PGX851954 PQT851954 QAP851954 QKL851954 QUH851954 RED851954 RNZ851954 RXV851954 SHR851954 SRN851954 TBJ851954 TLF851954 TVB851954 UEX851954 UOT851954 UYP851954 VIL851954 VSH851954 WCD851954 WLZ851954 WVV851954 K917490 JJ917490 TF917490 ADB917490 AMX917490 AWT917490 BGP917490 BQL917490 CAH917490 CKD917490 CTZ917490 DDV917490 DNR917490 DXN917490 EHJ917490 ERF917490 FBB917490 FKX917490 FUT917490 GEP917490 GOL917490 GYH917490 HID917490 HRZ917490 IBV917490 ILR917490 IVN917490 JFJ917490 JPF917490 JZB917490 KIX917490 KST917490 LCP917490 LML917490 LWH917490 MGD917490 MPZ917490 MZV917490 NJR917490 NTN917490 ODJ917490 ONF917490 OXB917490 PGX917490 PQT917490 QAP917490 QKL917490 QUH917490 RED917490 RNZ917490 RXV917490 SHR917490 SRN917490 TBJ917490 TLF917490 TVB917490 UEX917490 UOT917490 UYP917490 VIL917490 VSH917490 WCD917490 WLZ917490 WVV917490 K983026 JJ983026 TF983026 ADB983026 AMX983026 AWT983026 BGP983026 BQL983026 CAH983026 CKD983026 CTZ983026 DDV983026 DNR983026 DXN983026 EHJ983026 ERF983026 FBB983026 FKX983026 FUT983026 GEP983026 GOL983026 GYH983026 HID983026 HRZ983026 IBV983026 ILR983026 IVN983026 JFJ983026 JPF983026 JZB983026 KIX983026 KST983026 LCP983026 LML983026 LWH983026 MGD983026 MPZ983026 MZV983026 NJR983026 NTN983026 ODJ983026 ONF983026 OXB983026 PGX983026 PQT983026 QAP983026 QKL983026 QUH983026 RED983026 RNZ983026 RXV983026 SHR983026 SRN983026 TBJ983026 TLF983026 TVB983026 UEX983026 UOT983026 UYP983026 VIL983026 VSH983026 WCD983026 WLZ983026 WVV983026 T65522 JQ65522 TM65522 ADI65522 ANE65522 AXA65522 BGW65522 BQS65522 CAO65522 CKK65522 CUG65522 DEC65522 DNY65522 DXU65522 EHQ65522 ERM65522 FBI65522 FLE65522 FVA65522 GEW65522 GOS65522 GYO65522 HIK65522 HSG65522 ICC65522 ILY65522 IVU65522 JFQ65522 JPM65522 JZI65522 KJE65522 KTA65522 LCW65522 LMS65522 LWO65522 MGK65522 MQG65522 NAC65522 NJY65522 NTU65522 ODQ65522 ONM65522 OXI65522 PHE65522 PRA65522 QAW65522 QKS65522 QUO65522 REK65522 ROG65522 RYC65522 SHY65522 SRU65522 TBQ65522 TLM65522 TVI65522 UFE65522 UPA65522 UYW65522 VIS65522 VSO65522 WCK65522 WMG65522 WWC65522 T131058 JQ131058 TM131058 ADI131058 ANE131058 AXA131058 BGW131058 BQS131058 CAO131058 CKK131058 CUG131058 DEC131058 DNY131058 DXU131058 EHQ131058 ERM131058 FBI131058 FLE131058 FVA131058 GEW131058 GOS131058 GYO131058 HIK131058 HSG131058 ICC131058 ILY131058 IVU131058 JFQ131058 JPM131058 JZI131058 KJE131058 KTA131058 LCW131058 LMS131058 LWO131058 MGK131058 MQG131058 NAC131058 NJY131058 NTU131058 ODQ131058 ONM131058 OXI131058 PHE131058 PRA131058 QAW131058 QKS131058 QUO131058 REK131058 ROG131058 RYC131058 SHY131058 SRU131058 TBQ131058 TLM131058 TVI131058 UFE131058 UPA131058 UYW131058 VIS131058 VSO131058 WCK131058 WMG131058 WWC131058 T196594 JQ196594 TM196594 ADI196594 ANE196594 AXA196594 BGW196594 BQS196594 CAO196594 CKK196594 CUG196594 DEC196594 DNY196594 DXU196594 EHQ196594 ERM196594 FBI196594 FLE196594 FVA196594 GEW196594 GOS196594 GYO196594 HIK196594 HSG196594 ICC196594 ILY196594 IVU196594 JFQ196594 JPM196594 JZI196594 KJE196594 KTA196594 LCW196594 LMS196594 LWO196594 MGK196594 MQG196594 NAC196594 NJY196594 NTU196594 ODQ196594 ONM196594 OXI196594 PHE196594 PRA196594 QAW196594 QKS196594 QUO196594 REK196594 ROG196594 RYC196594 SHY196594 SRU196594 TBQ196594 TLM196594 TVI196594 UFE196594 UPA196594 UYW196594 VIS196594 VSO196594 WCK196594 WMG196594 WWC196594 T262130 JQ262130 TM262130 ADI262130 ANE262130 AXA262130 BGW262130 BQS262130 CAO262130 CKK262130 CUG262130 DEC262130 DNY262130 DXU262130 EHQ262130 ERM262130 FBI262130 FLE262130 FVA262130 GEW262130 GOS262130 GYO262130 HIK262130 HSG262130 ICC262130 ILY262130 IVU262130 JFQ262130 JPM262130 JZI262130 KJE262130 KTA262130 LCW262130 LMS262130 LWO262130 MGK262130 MQG262130 NAC262130 NJY262130 NTU262130 ODQ262130 ONM262130 OXI262130 PHE262130 PRA262130 QAW262130 QKS262130 QUO262130 REK262130 ROG262130 RYC262130 SHY262130 SRU262130 TBQ262130 TLM262130 TVI262130 UFE262130 UPA262130 UYW262130 VIS262130 VSO262130 WCK262130 WMG262130 WWC262130 T327666 JQ327666 TM327666 ADI327666 ANE327666 AXA327666 BGW327666 BQS327666 CAO327666 CKK327666 CUG327666 DEC327666 DNY327666 DXU327666 EHQ327666 ERM327666 FBI327666 FLE327666 FVA327666 GEW327666 GOS327666 GYO327666 HIK327666 HSG327666 ICC327666 ILY327666 IVU327666 JFQ327666 JPM327666 JZI327666 KJE327666 KTA327666 LCW327666 LMS327666 LWO327666 MGK327666 MQG327666 NAC327666 NJY327666 NTU327666 ODQ327666 ONM327666 OXI327666 PHE327666 PRA327666 QAW327666 QKS327666 QUO327666 REK327666 ROG327666 RYC327666 SHY327666 SRU327666 TBQ327666 TLM327666 TVI327666 UFE327666 UPA327666 UYW327666 VIS327666 VSO327666 WCK327666 WMG327666 WWC327666 T393202 JQ393202 TM393202 ADI393202 ANE393202 AXA393202 BGW393202 BQS393202 CAO393202 CKK393202 CUG393202 DEC393202 DNY393202 DXU393202 EHQ393202 ERM393202 FBI393202 FLE393202 FVA393202 GEW393202 GOS393202 GYO393202 HIK393202 HSG393202 ICC393202 ILY393202 IVU393202 JFQ393202 JPM393202 JZI393202 KJE393202 KTA393202 LCW393202 LMS393202 LWO393202 MGK393202 MQG393202 NAC393202 NJY393202 NTU393202 ODQ393202 ONM393202 OXI393202 PHE393202 PRA393202 QAW393202 QKS393202 QUO393202 REK393202 ROG393202 RYC393202 SHY393202 SRU393202 TBQ393202 TLM393202 TVI393202 UFE393202 UPA393202 UYW393202 VIS393202 VSO393202 WCK393202 WMG393202 WWC393202 T458738 JQ458738 TM458738 ADI458738 ANE458738 AXA458738 BGW458738 BQS458738 CAO458738 CKK458738 CUG458738 DEC458738 DNY458738 DXU458738 EHQ458738 ERM458738 FBI458738 FLE458738 FVA458738 GEW458738 GOS458738 GYO458738 HIK458738 HSG458738 ICC458738 ILY458738 IVU458738 JFQ458738 JPM458738 JZI458738 KJE458738 KTA458738 LCW458738 LMS458738 LWO458738 MGK458738 MQG458738 NAC458738 NJY458738 NTU458738 ODQ458738 ONM458738 OXI458738 PHE458738 PRA458738 QAW458738 QKS458738 QUO458738 REK458738 ROG458738 RYC458738 SHY458738 SRU458738 TBQ458738 TLM458738 TVI458738 UFE458738 UPA458738 UYW458738 VIS458738 VSO458738 WCK458738 WMG458738 WWC458738 T524274 JQ524274 TM524274 ADI524274 ANE524274 AXA524274 BGW524274 BQS524274 CAO524274 CKK524274 CUG524274 DEC524274 DNY524274 DXU524274 EHQ524274 ERM524274 FBI524274 FLE524274 FVA524274 GEW524274 GOS524274 GYO524274 HIK524274 HSG524274 ICC524274 ILY524274 IVU524274 JFQ524274 JPM524274 JZI524274 KJE524274 KTA524274 LCW524274 LMS524274 LWO524274 MGK524274 MQG524274 NAC524274 NJY524274 NTU524274 ODQ524274 ONM524274 OXI524274 PHE524274 PRA524274 QAW524274 QKS524274 QUO524274 REK524274 ROG524274 RYC524274 SHY524274 SRU524274 TBQ524274 TLM524274 TVI524274 UFE524274 UPA524274 UYW524274 VIS524274 VSO524274 WCK524274 WMG524274 WWC524274 T589810 JQ589810 TM589810 ADI589810 ANE589810 AXA589810 BGW589810 BQS589810 CAO589810 CKK589810 CUG589810 DEC589810 DNY589810 DXU589810 EHQ589810 ERM589810 FBI589810 FLE589810 FVA589810 GEW589810 GOS589810 GYO589810 HIK589810 HSG589810 ICC589810 ILY589810 IVU589810 JFQ589810 JPM589810 JZI589810 KJE589810 KTA589810 LCW589810 LMS589810 LWO589810 MGK589810 MQG589810 NAC589810 NJY589810 NTU589810 ODQ589810 ONM589810 OXI589810 PHE589810 PRA589810 QAW589810 QKS589810 QUO589810 REK589810 ROG589810 RYC589810 SHY589810 SRU589810 TBQ589810 TLM589810 TVI589810 UFE589810 UPA589810 UYW589810 VIS589810 VSO589810 WCK589810 WMG589810 WWC589810 T655346 JQ655346 TM655346 ADI655346 ANE655346 AXA655346 BGW655346 BQS655346 CAO655346 CKK655346 CUG655346 DEC655346 DNY655346 DXU655346 EHQ655346 ERM655346 FBI655346 FLE655346 FVA655346 GEW655346 GOS655346 GYO655346 HIK655346 HSG655346 ICC655346 ILY655346 IVU655346 JFQ655346 JPM655346 JZI655346 KJE655346 KTA655346 LCW655346 LMS655346 LWO655346 MGK655346 MQG655346 NAC655346 NJY655346 NTU655346 ODQ655346 ONM655346 OXI655346 PHE655346 PRA655346 QAW655346 QKS655346 QUO655346 REK655346 ROG655346 RYC655346 SHY655346 SRU655346 TBQ655346 TLM655346 TVI655346 UFE655346 UPA655346 UYW655346 VIS655346 VSO655346 WCK655346 WMG655346 WWC655346 T720882 JQ720882 TM720882 ADI720882 ANE720882 AXA720882 BGW720882 BQS720882 CAO720882 CKK720882 CUG720882 DEC720882 DNY720882 DXU720882 EHQ720882 ERM720882 FBI720882 FLE720882 FVA720882 GEW720882 GOS720882 GYO720882 HIK720882 HSG720882 ICC720882 ILY720882 IVU720882 JFQ720882 JPM720882 JZI720882 KJE720882 KTA720882 LCW720882 LMS720882 LWO720882 MGK720882 MQG720882 NAC720882 NJY720882 NTU720882 ODQ720882 ONM720882 OXI720882 PHE720882 PRA720882 QAW720882 QKS720882 QUO720882 REK720882 ROG720882 RYC720882 SHY720882 SRU720882 TBQ720882 TLM720882 TVI720882 UFE720882 UPA720882 UYW720882 VIS720882 VSO720882 WCK720882 WMG720882 WWC720882 T786418 JQ786418 TM786418 ADI786418 ANE786418 AXA786418 BGW786418 BQS786418 CAO786418 CKK786418 CUG786418 DEC786418 DNY786418 DXU786418 EHQ786418 ERM786418 FBI786418 FLE786418 FVA786418 GEW786418 GOS786418 GYO786418 HIK786418 HSG786418 ICC786418 ILY786418 IVU786418 JFQ786418 JPM786418 JZI786418 KJE786418 KTA786418 LCW786418 LMS786418 LWO786418 MGK786418 MQG786418 NAC786418 NJY786418 NTU786418 ODQ786418 ONM786418 OXI786418 PHE786418 PRA786418 QAW786418 QKS786418 QUO786418 REK786418 ROG786418 RYC786418 SHY786418 SRU786418 TBQ786418 TLM786418 TVI786418 UFE786418 UPA786418 UYW786418 VIS786418 VSO786418 WCK786418 WMG786418 WWC786418 T851954 JQ851954 TM851954 ADI851954 ANE851954 AXA851954 BGW851954 BQS851954 CAO851954 CKK851954 CUG851954 DEC851954 DNY851954 DXU851954 EHQ851954 ERM851954 FBI851954 FLE851954 FVA851954 GEW851954 GOS851954 GYO851954 HIK851954 HSG851954 ICC851954 ILY851954 IVU851954 JFQ851954 JPM851954 JZI851954 KJE851954 KTA851954 LCW851954 LMS851954 LWO851954 MGK851954 MQG851954 NAC851954 NJY851954 NTU851954 ODQ851954 ONM851954 OXI851954 PHE851954 PRA851954 QAW851954 QKS851954 QUO851954 REK851954 ROG851954 RYC851954 SHY851954 SRU851954 TBQ851954 TLM851954 TVI851954 UFE851954 UPA851954 UYW851954 VIS851954 VSO851954 WCK851954 WMG851954 WWC851954 T917490 JQ917490 TM917490 ADI917490 ANE917490 AXA917490 BGW917490 BQS917490 CAO917490 CKK917490 CUG917490 DEC917490 DNY917490 DXU917490 EHQ917490 ERM917490 FBI917490 FLE917490 FVA917490 GEW917490 GOS917490 GYO917490 HIK917490 HSG917490 ICC917490 ILY917490 IVU917490 JFQ917490 JPM917490 JZI917490 KJE917490 KTA917490 LCW917490 LMS917490 LWO917490 MGK917490 MQG917490 NAC917490 NJY917490 NTU917490 ODQ917490 ONM917490 OXI917490 PHE917490 PRA917490 QAW917490 QKS917490 QUO917490 REK917490 ROG917490 RYC917490 SHY917490 SRU917490 TBQ917490 TLM917490 TVI917490 UFE917490 UPA917490 UYW917490 VIS917490 VSO917490 WCK917490 WMG917490 WWC917490 T983026 JQ983026 TM983026 ADI983026 ANE983026 AXA983026 BGW983026 BQS983026 CAO983026 CKK983026 CUG983026 DEC983026 DNY983026 DXU983026 EHQ983026 ERM983026 FBI983026 FLE983026 FVA983026 GEW983026 GOS983026 GYO983026 HIK983026 HSG983026 ICC983026 ILY983026 IVU983026 JFQ983026 JPM983026 JZI983026 KJE983026 KTA983026 LCW983026 LMS983026 LWO983026 MGK983026 MQG983026 NAC983026 NJY983026 NTU983026 ODQ983026 ONM983026 OXI983026 PHE983026 PRA983026 QAW983026 QKS983026 QUO983026 REK983026 ROG983026 RYC983026 SHY983026 SRU983026 TBQ983026 TLM983026 TVI983026 UFE983026 UPA983026 UYW983026 VIS983026 VSO983026 WCK983026 WMG983026 WWC983026 AE65520 KB65520 TX65520 ADT65520 ANP65520 AXL65520 BHH65520 BRD65520 CAZ65520 CKV65520 CUR65520 DEN65520 DOJ65520 DYF65520 EIB65520 ERX65520 FBT65520 FLP65520 FVL65520 GFH65520 GPD65520 GYZ65520 HIV65520 HSR65520 ICN65520 IMJ65520 IWF65520 JGB65520 JPX65520 JZT65520 KJP65520 KTL65520 LDH65520 LND65520 LWZ65520 MGV65520 MQR65520 NAN65520 NKJ65520 NUF65520 OEB65520 ONX65520 OXT65520 PHP65520 PRL65520 QBH65520 QLD65520 QUZ65520 REV65520 ROR65520 RYN65520 SIJ65520 SSF65520 TCB65520 TLX65520 TVT65520 UFP65520 UPL65520 UZH65520 VJD65520 VSZ65520 WCV65520 WMR65520 WWN65520 AE131056 KB131056 TX131056 ADT131056 ANP131056 AXL131056 BHH131056 BRD131056 CAZ131056 CKV131056 CUR131056 DEN131056 DOJ131056 DYF131056 EIB131056 ERX131056 FBT131056 FLP131056 FVL131056 GFH131056 GPD131056 GYZ131056 HIV131056 HSR131056 ICN131056 IMJ131056 IWF131056 JGB131056 JPX131056 JZT131056 KJP131056 KTL131056 LDH131056 LND131056 LWZ131056 MGV131056 MQR131056 NAN131056 NKJ131056 NUF131056 OEB131056 ONX131056 OXT131056 PHP131056 PRL131056 QBH131056 QLD131056 QUZ131056 REV131056 ROR131056 RYN131056 SIJ131056 SSF131056 TCB131056 TLX131056 TVT131056 UFP131056 UPL131056 UZH131056 VJD131056 VSZ131056 WCV131056 WMR131056 WWN131056 AE196592 KB196592 TX196592 ADT196592 ANP196592 AXL196592 BHH196592 BRD196592 CAZ196592 CKV196592 CUR196592 DEN196592 DOJ196592 DYF196592 EIB196592 ERX196592 FBT196592 FLP196592 FVL196592 GFH196592 GPD196592 GYZ196592 HIV196592 HSR196592 ICN196592 IMJ196592 IWF196592 JGB196592 JPX196592 JZT196592 KJP196592 KTL196592 LDH196592 LND196592 LWZ196592 MGV196592 MQR196592 NAN196592 NKJ196592 NUF196592 OEB196592 ONX196592 OXT196592 PHP196592 PRL196592 QBH196592 QLD196592 QUZ196592 REV196592 ROR196592 RYN196592 SIJ196592 SSF196592 TCB196592 TLX196592 TVT196592 UFP196592 UPL196592 UZH196592 VJD196592 VSZ196592 WCV196592 WMR196592 WWN196592 AE262128 KB262128 TX262128 ADT262128 ANP262128 AXL262128 BHH262128 BRD262128 CAZ262128 CKV262128 CUR262128 DEN262128 DOJ262128 DYF262128 EIB262128 ERX262128 FBT262128 FLP262128 FVL262128 GFH262128 GPD262128 GYZ262128 HIV262128 HSR262128 ICN262128 IMJ262128 IWF262128 JGB262128 JPX262128 JZT262128 KJP262128 KTL262128 LDH262128 LND262128 LWZ262128 MGV262128 MQR262128 NAN262128 NKJ262128 NUF262128 OEB262128 ONX262128 OXT262128 PHP262128 PRL262128 QBH262128 QLD262128 QUZ262128 REV262128 ROR262128 RYN262128 SIJ262128 SSF262128 TCB262128 TLX262128 TVT262128 UFP262128 UPL262128 UZH262128 VJD262128 VSZ262128 WCV262128 WMR262128 WWN262128 AE327664 KB327664 TX327664 ADT327664 ANP327664 AXL327664 BHH327664 BRD327664 CAZ327664 CKV327664 CUR327664 DEN327664 DOJ327664 DYF327664 EIB327664 ERX327664 FBT327664 FLP327664 FVL327664 GFH327664 GPD327664 GYZ327664 HIV327664 HSR327664 ICN327664 IMJ327664 IWF327664 JGB327664 JPX327664 JZT327664 KJP327664 KTL327664 LDH327664 LND327664 LWZ327664 MGV327664 MQR327664 NAN327664 NKJ327664 NUF327664 OEB327664 ONX327664 OXT327664 PHP327664 PRL327664 QBH327664 QLD327664 QUZ327664 REV327664 ROR327664 RYN327664 SIJ327664 SSF327664 TCB327664 TLX327664 TVT327664 UFP327664 UPL327664 UZH327664 VJD327664 VSZ327664 WCV327664 WMR327664 WWN327664 AE393200 KB393200 TX393200 ADT393200 ANP393200 AXL393200 BHH393200 BRD393200 CAZ393200 CKV393200 CUR393200 DEN393200 DOJ393200 DYF393200 EIB393200 ERX393200 FBT393200 FLP393200 FVL393200 GFH393200 GPD393200 GYZ393200 HIV393200 HSR393200 ICN393200 IMJ393200 IWF393200 JGB393200 JPX393200 JZT393200 KJP393200 KTL393200 LDH393200 LND393200 LWZ393200 MGV393200 MQR393200 NAN393200 NKJ393200 NUF393200 OEB393200 ONX393200 OXT393200 PHP393200 PRL393200 QBH393200 QLD393200 QUZ393200 REV393200 ROR393200 RYN393200 SIJ393200 SSF393200 TCB393200 TLX393200 TVT393200 UFP393200 UPL393200 UZH393200 VJD393200 VSZ393200 WCV393200 WMR393200 WWN393200 AE458736 KB458736 TX458736 ADT458736 ANP458736 AXL458736 BHH458736 BRD458736 CAZ458736 CKV458736 CUR458736 DEN458736 DOJ458736 DYF458736 EIB458736 ERX458736 FBT458736 FLP458736 FVL458736 GFH458736 GPD458736 GYZ458736 HIV458736 HSR458736 ICN458736 IMJ458736 IWF458736 JGB458736 JPX458736 JZT458736 KJP458736 KTL458736 LDH458736 LND458736 LWZ458736 MGV458736 MQR458736 NAN458736 NKJ458736 NUF458736 OEB458736 ONX458736 OXT458736 PHP458736 PRL458736 QBH458736 QLD458736 QUZ458736 REV458736 ROR458736 RYN458736 SIJ458736 SSF458736 TCB458736 TLX458736 TVT458736 UFP458736 UPL458736 UZH458736 VJD458736 VSZ458736 WCV458736 WMR458736 WWN458736 AE524272 KB524272 TX524272 ADT524272 ANP524272 AXL524272 BHH524272 BRD524272 CAZ524272 CKV524272 CUR524272 DEN524272 DOJ524272 DYF524272 EIB524272 ERX524272 FBT524272 FLP524272 FVL524272 GFH524272 GPD524272 GYZ524272 HIV524272 HSR524272 ICN524272 IMJ524272 IWF524272 JGB524272 JPX524272 JZT524272 KJP524272 KTL524272 LDH524272 LND524272 LWZ524272 MGV524272 MQR524272 NAN524272 NKJ524272 NUF524272 OEB524272 ONX524272 OXT524272 PHP524272 PRL524272 QBH524272 QLD524272 QUZ524272 REV524272 ROR524272 RYN524272 SIJ524272 SSF524272 TCB524272 TLX524272 TVT524272 UFP524272 UPL524272 UZH524272 VJD524272 VSZ524272 WCV524272 WMR524272 WWN524272 AE589808 KB589808 TX589808 ADT589808 ANP589808 AXL589808 BHH589808 BRD589808 CAZ589808 CKV589808 CUR589808 DEN589808 DOJ589808 DYF589808 EIB589808 ERX589808 FBT589808 FLP589808 FVL589808 GFH589808 GPD589808 GYZ589808 HIV589808 HSR589808 ICN589808 IMJ589808 IWF589808 JGB589808 JPX589808 JZT589808 KJP589808 KTL589808 LDH589808 LND589808 LWZ589808 MGV589808 MQR589808 NAN589808 NKJ589808 NUF589808 OEB589808 ONX589808 OXT589808 PHP589808 PRL589808 QBH589808 QLD589808 QUZ589808 REV589808 ROR589808 RYN589808 SIJ589808 SSF589808 TCB589808 TLX589808 TVT589808 UFP589808 UPL589808 UZH589808 VJD589808 VSZ589808 WCV589808 WMR589808 WWN589808 AE655344 KB655344 TX655344 ADT655344 ANP655344 AXL655344 BHH655344 BRD655344 CAZ655344 CKV655344 CUR655344 DEN655344 DOJ655344 DYF655344 EIB655344 ERX655344 FBT655344 FLP655344 FVL655344 GFH655344 GPD655344 GYZ655344 HIV655344 HSR655344 ICN655344 IMJ655344 IWF655344 JGB655344 JPX655344 JZT655344 KJP655344 KTL655344 LDH655344 LND655344 LWZ655344 MGV655344 MQR655344 NAN655344 NKJ655344 NUF655344 OEB655344 ONX655344 OXT655344 PHP655344 PRL655344 QBH655344 QLD655344 QUZ655344 REV655344 ROR655344 RYN655344 SIJ655344 SSF655344 TCB655344 TLX655344 TVT655344 UFP655344 UPL655344 UZH655344 VJD655344 VSZ655344 WCV655344 WMR655344 WWN655344 AE720880 KB720880 TX720880 ADT720880 ANP720880 AXL720880 BHH720880 BRD720880 CAZ720880 CKV720880 CUR720880 DEN720880 DOJ720880 DYF720880 EIB720880 ERX720880 FBT720880 FLP720880 FVL720880 GFH720880 GPD720880 GYZ720880 HIV720880 HSR720880 ICN720880 IMJ720880 IWF720880 JGB720880 JPX720880 JZT720880 KJP720880 KTL720880 LDH720880 LND720880 LWZ720880 MGV720880 MQR720880 NAN720880 NKJ720880 NUF720880 OEB720880 ONX720880 OXT720880 PHP720880 PRL720880 QBH720880 QLD720880 QUZ720880 REV720880 ROR720880 RYN720880 SIJ720880 SSF720880 TCB720880 TLX720880 TVT720880 UFP720880 UPL720880 UZH720880 VJD720880 VSZ720880 WCV720880 WMR720880 WWN720880 AE786416 KB786416 TX786416 ADT786416 ANP786416 AXL786416 BHH786416 BRD786416 CAZ786416 CKV786416 CUR786416 DEN786416 DOJ786416 DYF786416 EIB786416 ERX786416 FBT786416 FLP786416 FVL786416 GFH786416 GPD786416 GYZ786416 HIV786416 HSR786416 ICN786416 IMJ786416 IWF786416 JGB786416 JPX786416 JZT786416 KJP786416 KTL786416 LDH786416 LND786416 LWZ786416 MGV786416 MQR786416 NAN786416 NKJ786416 NUF786416 OEB786416 ONX786416 OXT786416 PHP786416 PRL786416 QBH786416 QLD786416 QUZ786416 REV786416 ROR786416 RYN786416 SIJ786416 SSF786416 TCB786416 TLX786416 TVT786416 UFP786416 UPL786416 UZH786416 VJD786416 VSZ786416 WCV786416 WMR786416 WWN786416 AE851952 KB851952 TX851952 ADT851952 ANP851952 AXL851952 BHH851952 BRD851952 CAZ851952 CKV851952 CUR851952 DEN851952 DOJ851952 DYF851952 EIB851952 ERX851952 FBT851952 FLP851952 FVL851952 GFH851952 GPD851952 GYZ851952 HIV851952 HSR851952 ICN851952 IMJ851952 IWF851952 JGB851952 JPX851952 JZT851952 KJP851952 KTL851952 LDH851952 LND851952 LWZ851952 MGV851952 MQR851952 NAN851952 NKJ851952 NUF851952 OEB851952 ONX851952 OXT851952 PHP851952 PRL851952 QBH851952 QLD851952 QUZ851952 REV851952 ROR851952 RYN851952 SIJ851952 SSF851952 TCB851952 TLX851952 TVT851952 UFP851952 UPL851952 UZH851952 VJD851952 VSZ851952 WCV851952 WMR851952 WWN851952 AE917488 KB917488 TX917488 ADT917488 ANP917488 AXL917488 BHH917488 BRD917488 CAZ917488 CKV917488 CUR917488 DEN917488 DOJ917488 DYF917488 EIB917488 ERX917488 FBT917488 FLP917488 FVL917488 GFH917488 GPD917488 GYZ917488 HIV917488 HSR917488 ICN917488 IMJ917488 IWF917488 JGB917488 JPX917488 JZT917488 KJP917488 KTL917488 LDH917488 LND917488 LWZ917488 MGV917488 MQR917488 NAN917488 NKJ917488 NUF917488 OEB917488 ONX917488 OXT917488 PHP917488 PRL917488 QBH917488 QLD917488 QUZ917488 REV917488 ROR917488 RYN917488 SIJ917488 SSF917488 TCB917488 TLX917488 TVT917488 UFP917488 UPL917488 UZH917488 VJD917488 VSZ917488 WCV917488 WMR917488 WWN917488 AE983024 KB983024 TX983024 ADT983024 ANP983024 AXL983024 BHH983024 BRD983024 CAZ983024 CKV983024 CUR983024 DEN983024 DOJ983024 DYF983024 EIB983024 ERX983024 FBT983024 FLP983024 FVL983024 GFH983024 GPD983024 GYZ983024 HIV983024 HSR983024 ICN983024 IMJ983024 IWF983024 JGB983024 JPX983024 JZT983024 KJP983024 KTL983024 LDH983024 LND983024 LWZ983024 MGV983024 MQR983024 NAN983024 NKJ983024 NUF983024 OEB983024 ONX983024 OXT983024 PHP983024 PRL983024 QBH983024 QLD983024 QUZ983024 REV983024 ROR983024 RYN983024 SIJ983024 SSF983024 TCB983024 TLX983024 TVT983024 UFP983024 UPL983024 UZH983024 VJD983024 VSZ983024 WCV983024 WMR983024 WWN983024 Y65520 JV65520 TR65520 ADN65520 ANJ65520 AXF65520 BHB65520 BQX65520 CAT65520 CKP65520 CUL65520 DEH65520 DOD65520 DXZ65520 EHV65520 ERR65520 FBN65520 FLJ65520 FVF65520 GFB65520 GOX65520 GYT65520 HIP65520 HSL65520 ICH65520 IMD65520 IVZ65520 JFV65520 JPR65520 JZN65520 KJJ65520 KTF65520 LDB65520 LMX65520 LWT65520 MGP65520 MQL65520 NAH65520 NKD65520 NTZ65520 ODV65520 ONR65520 OXN65520 PHJ65520 PRF65520 QBB65520 QKX65520 QUT65520 REP65520 ROL65520 RYH65520 SID65520 SRZ65520 TBV65520 TLR65520 TVN65520 UFJ65520 UPF65520 UZB65520 VIX65520 VST65520 WCP65520 WML65520 WWH65520 Y131056 JV131056 TR131056 ADN131056 ANJ131056 AXF131056 BHB131056 BQX131056 CAT131056 CKP131056 CUL131056 DEH131056 DOD131056 DXZ131056 EHV131056 ERR131056 FBN131056 FLJ131056 FVF131056 GFB131056 GOX131056 GYT131056 HIP131056 HSL131056 ICH131056 IMD131056 IVZ131056 JFV131056 JPR131056 JZN131056 KJJ131056 KTF131056 LDB131056 LMX131056 LWT131056 MGP131056 MQL131056 NAH131056 NKD131056 NTZ131056 ODV131056 ONR131056 OXN131056 PHJ131056 PRF131056 QBB131056 QKX131056 QUT131056 REP131056 ROL131056 RYH131056 SID131056 SRZ131056 TBV131056 TLR131056 TVN131056 UFJ131056 UPF131056 UZB131056 VIX131056 VST131056 WCP131056 WML131056 WWH131056 Y196592 JV196592 TR196592 ADN196592 ANJ196592 AXF196592 BHB196592 BQX196592 CAT196592 CKP196592 CUL196592 DEH196592 DOD196592 DXZ196592 EHV196592 ERR196592 FBN196592 FLJ196592 FVF196592 GFB196592 GOX196592 GYT196592 HIP196592 HSL196592 ICH196592 IMD196592 IVZ196592 JFV196592 JPR196592 JZN196592 KJJ196592 KTF196592 LDB196592 LMX196592 LWT196592 MGP196592 MQL196592 NAH196592 NKD196592 NTZ196592 ODV196592 ONR196592 OXN196592 PHJ196592 PRF196592 QBB196592 QKX196592 QUT196592 REP196592 ROL196592 RYH196592 SID196592 SRZ196592 TBV196592 TLR196592 TVN196592 UFJ196592 UPF196592 UZB196592 VIX196592 VST196592 WCP196592 WML196592 WWH196592 Y262128 JV262128 TR262128 ADN262128 ANJ262128 AXF262128 BHB262128 BQX262128 CAT262128 CKP262128 CUL262128 DEH262128 DOD262128 DXZ262128 EHV262128 ERR262128 FBN262128 FLJ262128 FVF262128 GFB262128 GOX262128 GYT262128 HIP262128 HSL262128 ICH262128 IMD262128 IVZ262128 JFV262128 JPR262128 JZN262128 KJJ262128 KTF262128 LDB262128 LMX262128 LWT262128 MGP262128 MQL262128 NAH262128 NKD262128 NTZ262128 ODV262128 ONR262128 OXN262128 PHJ262128 PRF262128 QBB262128 QKX262128 QUT262128 REP262128 ROL262128 RYH262128 SID262128 SRZ262128 TBV262128 TLR262128 TVN262128 UFJ262128 UPF262128 UZB262128 VIX262128 VST262128 WCP262128 WML262128 WWH262128 Y327664 JV327664 TR327664 ADN327664 ANJ327664 AXF327664 BHB327664 BQX327664 CAT327664 CKP327664 CUL327664 DEH327664 DOD327664 DXZ327664 EHV327664 ERR327664 FBN327664 FLJ327664 FVF327664 GFB327664 GOX327664 GYT327664 HIP327664 HSL327664 ICH327664 IMD327664 IVZ327664 JFV327664 JPR327664 JZN327664 KJJ327664 KTF327664 LDB327664 LMX327664 LWT327664 MGP327664 MQL327664 NAH327664 NKD327664 NTZ327664 ODV327664 ONR327664 OXN327664 PHJ327664 PRF327664 QBB327664 QKX327664 QUT327664 REP327664 ROL327664 RYH327664 SID327664 SRZ327664 TBV327664 TLR327664 TVN327664 UFJ327664 UPF327664 UZB327664 VIX327664 VST327664 WCP327664 WML327664 WWH327664 Y393200 JV393200 TR393200 ADN393200 ANJ393200 AXF393200 BHB393200 BQX393200 CAT393200 CKP393200 CUL393200 DEH393200 DOD393200 DXZ393200 EHV393200 ERR393200 FBN393200 FLJ393200 FVF393200 GFB393200 GOX393200 GYT393200 HIP393200 HSL393200 ICH393200 IMD393200 IVZ393200 JFV393200 JPR393200 JZN393200 KJJ393200 KTF393200 LDB393200 LMX393200 LWT393200 MGP393200 MQL393200 NAH393200 NKD393200 NTZ393200 ODV393200 ONR393200 OXN393200 PHJ393200 PRF393200 QBB393200 QKX393200 QUT393200 REP393200 ROL393200 RYH393200 SID393200 SRZ393200 TBV393200 TLR393200 TVN393200 UFJ393200 UPF393200 UZB393200 VIX393200 VST393200 WCP393200 WML393200 WWH393200 Y458736 JV458736 TR458736 ADN458736 ANJ458736 AXF458736 BHB458736 BQX458736 CAT458736 CKP458736 CUL458736 DEH458736 DOD458736 DXZ458736 EHV458736 ERR458736 FBN458736 FLJ458736 FVF458736 GFB458736 GOX458736 GYT458736 HIP458736 HSL458736 ICH458736 IMD458736 IVZ458736 JFV458736 JPR458736 JZN458736 KJJ458736 KTF458736 LDB458736 LMX458736 LWT458736 MGP458736 MQL458736 NAH458736 NKD458736 NTZ458736 ODV458736 ONR458736 OXN458736 PHJ458736 PRF458736 QBB458736 QKX458736 QUT458736 REP458736 ROL458736 RYH458736 SID458736 SRZ458736 TBV458736 TLR458736 TVN458736 UFJ458736 UPF458736 UZB458736 VIX458736 VST458736 WCP458736 WML458736 WWH458736 Y524272 JV524272 TR524272 ADN524272 ANJ524272 AXF524272 BHB524272 BQX524272 CAT524272 CKP524272 CUL524272 DEH524272 DOD524272 DXZ524272 EHV524272 ERR524272 FBN524272 FLJ524272 FVF524272 GFB524272 GOX524272 GYT524272 HIP524272 HSL524272 ICH524272 IMD524272 IVZ524272 JFV524272 JPR524272 JZN524272 KJJ524272 KTF524272 LDB524272 LMX524272 LWT524272 MGP524272 MQL524272 NAH524272 NKD524272 NTZ524272 ODV524272 ONR524272 OXN524272 PHJ524272 PRF524272 QBB524272 QKX524272 QUT524272 REP524272 ROL524272 RYH524272 SID524272 SRZ524272 TBV524272 TLR524272 TVN524272 UFJ524272 UPF524272 UZB524272 VIX524272 VST524272 WCP524272 WML524272 WWH524272 Y589808 JV589808 TR589808 ADN589808 ANJ589808 AXF589808 BHB589808 BQX589808 CAT589808 CKP589808 CUL589808 DEH589808 DOD589808 DXZ589808 EHV589808 ERR589808 FBN589808 FLJ589808 FVF589808 GFB589808 GOX589808 GYT589808 HIP589808 HSL589808 ICH589808 IMD589808 IVZ589808 JFV589808 JPR589808 JZN589808 KJJ589808 KTF589808 LDB589808 LMX589808 LWT589808 MGP589808 MQL589808 NAH589808 NKD589808 NTZ589808 ODV589808 ONR589808 OXN589808 PHJ589808 PRF589808 QBB589808 QKX589808 QUT589808 REP589808 ROL589808 RYH589808 SID589808 SRZ589808 TBV589808 TLR589808 TVN589808 UFJ589808 UPF589808 UZB589808 VIX589808 VST589808 WCP589808 WML589808 WWH589808 Y655344 JV655344 TR655344 ADN655344 ANJ655344 AXF655344 BHB655344 BQX655344 CAT655344 CKP655344 CUL655344 DEH655344 DOD655344 DXZ655344 EHV655344 ERR655344 FBN655344 FLJ655344 FVF655344 GFB655344 GOX655344 GYT655344 HIP655344 HSL655344 ICH655344 IMD655344 IVZ655344 JFV655344 JPR655344 JZN655344 KJJ655344 KTF655344 LDB655344 LMX655344 LWT655344 MGP655344 MQL655344 NAH655344 NKD655344 NTZ655344 ODV655344 ONR655344 OXN655344 PHJ655344 PRF655344 QBB655344 QKX655344 QUT655344 REP655344 ROL655344 RYH655344 SID655344 SRZ655344 TBV655344 TLR655344 TVN655344 UFJ655344 UPF655344 UZB655344 VIX655344 VST655344 WCP655344 WML655344 WWH655344 Y720880 JV720880 TR720880 ADN720880 ANJ720880 AXF720880 BHB720880 BQX720880 CAT720880 CKP720880 CUL720880 DEH720880 DOD720880 DXZ720880 EHV720880 ERR720880 FBN720880 FLJ720880 FVF720880 GFB720880 GOX720880 GYT720880 HIP720880 HSL720880 ICH720880 IMD720880 IVZ720880 JFV720880 JPR720880 JZN720880 KJJ720880 KTF720880 LDB720880 LMX720880 LWT720880 MGP720880 MQL720880 NAH720880 NKD720880 NTZ720880 ODV720880 ONR720880 OXN720880 PHJ720880 PRF720880 QBB720880 QKX720880 QUT720880 REP720880 ROL720880 RYH720880 SID720880 SRZ720880 TBV720880 TLR720880 TVN720880 UFJ720880 UPF720880 UZB720880 VIX720880 VST720880 WCP720880 WML720880 WWH720880 Y786416 JV786416 TR786416 ADN786416 ANJ786416 AXF786416 BHB786416 BQX786416 CAT786416 CKP786416 CUL786416 DEH786416 DOD786416 DXZ786416 EHV786416 ERR786416 FBN786416 FLJ786416 FVF786416 GFB786416 GOX786416 GYT786416 HIP786416 HSL786416 ICH786416 IMD786416 IVZ786416 JFV786416 JPR786416 JZN786416 KJJ786416 KTF786416 LDB786416 LMX786416 LWT786416 MGP786416 MQL786416 NAH786416 NKD786416 NTZ786416 ODV786416 ONR786416 OXN786416 PHJ786416 PRF786416 QBB786416 QKX786416 QUT786416 REP786416 ROL786416 RYH786416 SID786416 SRZ786416 TBV786416 TLR786416 TVN786416 UFJ786416 UPF786416 UZB786416 VIX786416 VST786416 WCP786416 WML786416 WWH786416 Y851952 JV851952 TR851952 ADN851952 ANJ851952 AXF851952 BHB851952 BQX851952 CAT851952 CKP851952 CUL851952 DEH851952 DOD851952 DXZ851952 EHV851952 ERR851952 FBN851952 FLJ851952 FVF851952 GFB851952 GOX851952 GYT851952 HIP851952 HSL851952 ICH851952 IMD851952 IVZ851952 JFV851952 JPR851952 JZN851952 KJJ851952 KTF851952 LDB851952 LMX851952 LWT851952 MGP851952 MQL851952 NAH851952 NKD851952 NTZ851952 ODV851952 ONR851952 OXN851952 PHJ851952 PRF851952 QBB851952 QKX851952 QUT851952 REP851952 ROL851952 RYH851952 SID851952 SRZ851952 TBV851952 TLR851952 TVN851952 UFJ851952 UPF851952 UZB851952 VIX851952 VST851952 WCP851952 WML851952 WWH851952 Y917488 JV917488 TR917488 ADN917488 ANJ917488 AXF917488 BHB917488 BQX917488 CAT917488 CKP917488 CUL917488 DEH917488 DOD917488 DXZ917488 EHV917488 ERR917488 FBN917488 FLJ917488 FVF917488 GFB917488 GOX917488 GYT917488 HIP917488 HSL917488 ICH917488 IMD917488 IVZ917488 JFV917488 JPR917488 JZN917488 KJJ917488 KTF917488 LDB917488 LMX917488 LWT917488 MGP917488 MQL917488 NAH917488 NKD917488 NTZ917488 ODV917488 ONR917488 OXN917488 PHJ917488 PRF917488 QBB917488 QKX917488 QUT917488 REP917488 ROL917488 RYH917488 SID917488 SRZ917488 TBV917488 TLR917488 TVN917488 UFJ917488 UPF917488 UZB917488 VIX917488 VST917488 WCP917488 WML917488 WWH917488 Y983024 JV983024 TR983024 ADN983024 ANJ983024 AXF983024 BHB983024 BQX983024 CAT983024 CKP983024 CUL983024 DEH983024 DOD983024 DXZ983024 EHV983024 ERR983024 FBN983024 FLJ983024 FVF983024 GFB983024 GOX983024 GYT983024 HIP983024 HSL983024 ICH983024 IMD983024 IVZ983024 JFV983024 JPR983024 JZN983024 KJJ983024 KTF983024 LDB983024 LMX983024 LWT983024 MGP983024 MQL983024 NAH983024 NKD983024 NTZ983024 ODV983024 ONR983024 OXN983024 PHJ983024 PRF983024 QBB983024 QKX983024 QUT983024 REP983024 ROL983024 RYH983024 SID983024 SRZ983024 TBV983024 TLR983024 TVN983024 UFJ983024 UPF983024 UZB983024 VIX983024 VST983024 WCP983024 WML983024 WWH983024 T65520 JQ65520 TM65520 ADI65520 ANE65520 AXA65520 BGW65520 BQS65520 CAO65520 CKK65520 CUG65520 DEC65520 DNY65520 DXU65520 EHQ65520 ERM65520 FBI65520 FLE65520 FVA65520 GEW65520 GOS65520 GYO65520 HIK65520 HSG65520 ICC65520 ILY65520 IVU65520 JFQ65520 JPM65520 JZI65520 KJE65520 KTA65520 LCW65520 LMS65520 LWO65520 MGK65520 MQG65520 NAC65520 NJY65520 NTU65520 ODQ65520 ONM65520 OXI65520 PHE65520 PRA65520 QAW65520 QKS65520 QUO65520 REK65520 ROG65520 RYC65520 SHY65520 SRU65520 TBQ65520 TLM65520 TVI65520 UFE65520 UPA65520 UYW65520 VIS65520 VSO65520 WCK65520 WMG65520 WWC65520 T131056 JQ131056 TM131056 ADI131056 ANE131056 AXA131056 BGW131056 BQS131056 CAO131056 CKK131056 CUG131056 DEC131056 DNY131056 DXU131056 EHQ131056 ERM131056 FBI131056 FLE131056 FVA131056 GEW131056 GOS131056 GYO131056 HIK131056 HSG131056 ICC131056 ILY131056 IVU131056 JFQ131056 JPM131056 JZI131056 KJE131056 KTA131056 LCW131056 LMS131056 LWO131056 MGK131056 MQG131056 NAC131056 NJY131056 NTU131056 ODQ131056 ONM131056 OXI131056 PHE131056 PRA131056 QAW131056 QKS131056 QUO131056 REK131056 ROG131056 RYC131056 SHY131056 SRU131056 TBQ131056 TLM131056 TVI131056 UFE131056 UPA131056 UYW131056 VIS131056 VSO131056 WCK131056 WMG131056 WWC131056 T196592 JQ196592 TM196592 ADI196592 ANE196592 AXA196592 BGW196592 BQS196592 CAO196592 CKK196592 CUG196592 DEC196592 DNY196592 DXU196592 EHQ196592 ERM196592 FBI196592 FLE196592 FVA196592 GEW196592 GOS196592 GYO196592 HIK196592 HSG196592 ICC196592 ILY196592 IVU196592 JFQ196592 JPM196592 JZI196592 KJE196592 KTA196592 LCW196592 LMS196592 LWO196592 MGK196592 MQG196592 NAC196592 NJY196592 NTU196592 ODQ196592 ONM196592 OXI196592 PHE196592 PRA196592 QAW196592 QKS196592 QUO196592 REK196592 ROG196592 RYC196592 SHY196592 SRU196592 TBQ196592 TLM196592 TVI196592 UFE196592 UPA196592 UYW196592 VIS196592 VSO196592 WCK196592 WMG196592 WWC196592 T262128 JQ262128 TM262128 ADI262128 ANE262128 AXA262128 BGW262128 BQS262128 CAO262128 CKK262128 CUG262128 DEC262128 DNY262128 DXU262128 EHQ262128 ERM262128 FBI262128 FLE262128 FVA262128 GEW262128 GOS262128 GYO262128 HIK262128 HSG262128 ICC262128 ILY262128 IVU262128 JFQ262128 JPM262128 JZI262128 KJE262128 KTA262128 LCW262128 LMS262128 LWO262128 MGK262128 MQG262128 NAC262128 NJY262128 NTU262128 ODQ262128 ONM262128 OXI262128 PHE262128 PRA262128 QAW262128 QKS262128 QUO262128 REK262128 ROG262128 RYC262128 SHY262128 SRU262128 TBQ262128 TLM262128 TVI262128 UFE262128 UPA262128 UYW262128 VIS262128 VSO262128 WCK262128 WMG262128 WWC262128 T327664 JQ327664 TM327664 ADI327664 ANE327664 AXA327664 BGW327664 BQS327664 CAO327664 CKK327664 CUG327664 DEC327664 DNY327664 DXU327664 EHQ327664 ERM327664 FBI327664 FLE327664 FVA327664 GEW327664 GOS327664 GYO327664 HIK327664 HSG327664 ICC327664 ILY327664 IVU327664 JFQ327664 JPM327664 JZI327664 KJE327664 KTA327664 LCW327664 LMS327664 LWO327664 MGK327664 MQG327664 NAC327664 NJY327664 NTU327664 ODQ327664 ONM327664 OXI327664 PHE327664 PRA327664 QAW327664 QKS327664 QUO327664 REK327664 ROG327664 RYC327664 SHY327664 SRU327664 TBQ327664 TLM327664 TVI327664 UFE327664 UPA327664 UYW327664 VIS327664 VSO327664 WCK327664 WMG327664 WWC327664 T393200 JQ393200 TM393200 ADI393200 ANE393200 AXA393200 BGW393200 BQS393200 CAO393200 CKK393200 CUG393200 DEC393200 DNY393200 DXU393200 EHQ393200 ERM393200 FBI393200 FLE393200 FVA393200 GEW393200 GOS393200 GYO393200 HIK393200 HSG393200 ICC393200 ILY393200 IVU393200 JFQ393200 JPM393200 JZI393200 KJE393200 KTA393200 LCW393200 LMS393200 LWO393200 MGK393200 MQG393200 NAC393200 NJY393200 NTU393200 ODQ393200 ONM393200 OXI393200 PHE393200 PRA393200 QAW393200 QKS393200 QUO393200 REK393200 ROG393200 RYC393200 SHY393200 SRU393200 TBQ393200 TLM393200 TVI393200 UFE393200 UPA393200 UYW393200 VIS393200 VSO393200 WCK393200 WMG393200 WWC393200 T458736 JQ458736 TM458736 ADI458736 ANE458736 AXA458736 BGW458736 BQS458736 CAO458736 CKK458736 CUG458736 DEC458736 DNY458736 DXU458736 EHQ458736 ERM458736 FBI458736 FLE458736 FVA458736 GEW458736 GOS458736 GYO458736 HIK458736 HSG458736 ICC458736 ILY458736 IVU458736 JFQ458736 JPM458736 JZI458736 KJE458736 KTA458736 LCW458736 LMS458736 LWO458736 MGK458736 MQG458736 NAC458736 NJY458736 NTU458736 ODQ458736 ONM458736 OXI458736 PHE458736 PRA458736 QAW458736 QKS458736 QUO458736 REK458736 ROG458736 RYC458736 SHY458736 SRU458736 TBQ458736 TLM458736 TVI458736 UFE458736 UPA458736 UYW458736 VIS458736 VSO458736 WCK458736 WMG458736 WWC458736 T524272 JQ524272 TM524272 ADI524272 ANE524272 AXA524272 BGW524272 BQS524272 CAO524272 CKK524272 CUG524272 DEC524272 DNY524272 DXU524272 EHQ524272 ERM524272 FBI524272 FLE524272 FVA524272 GEW524272 GOS524272 GYO524272 HIK524272 HSG524272 ICC524272 ILY524272 IVU524272 JFQ524272 JPM524272 JZI524272 KJE524272 KTA524272 LCW524272 LMS524272 LWO524272 MGK524272 MQG524272 NAC524272 NJY524272 NTU524272 ODQ524272 ONM524272 OXI524272 PHE524272 PRA524272 QAW524272 QKS524272 QUO524272 REK524272 ROG524272 RYC524272 SHY524272 SRU524272 TBQ524272 TLM524272 TVI524272 UFE524272 UPA524272 UYW524272 VIS524272 VSO524272 WCK524272 WMG524272 WWC524272 T589808 JQ589808 TM589808 ADI589808 ANE589808 AXA589808 BGW589808 BQS589808 CAO589808 CKK589808 CUG589808 DEC589808 DNY589808 DXU589808 EHQ589808 ERM589808 FBI589808 FLE589808 FVA589808 GEW589808 GOS589808 GYO589808 HIK589808 HSG589808 ICC589808 ILY589808 IVU589808 JFQ589808 JPM589808 JZI589808 KJE589808 KTA589808 LCW589808 LMS589808 LWO589808 MGK589808 MQG589808 NAC589808 NJY589808 NTU589808 ODQ589808 ONM589808 OXI589808 PHE589808 PRA589808 QAW589808 QKS589808 QUO589808 REK589808 ROG589808 RYC589808 SHY589808 SRU589808 TBQ589808 TLM589808 TVI589808 UFE589808 UPA589808 UYW589808 VIS589808 VSO589808 WCK589808 WMG589808 WWC589808 T655344 JQ655344 TM655344 ADI655344 ANE655344 AXA655344 BGW655344 BQS655344 CAO655344 CKK655344 CUG655344 DEC655344 DNY655344 DXU655344 EHQ655344 ERM655344 FBI655344 FLE655344 FVA655344 GEW655344 GOS655344 GYO655344 HIK655344 HSG655344 ICC655344 ILY655344 IVU655344 JFQ655344 JPM655344 JZI655344 KJE655344 KTA655344 LCW655344 LMS655344 LWO655344 MGK655344 MQG655344 NAC655344 NJY655344 NTU655344 ODQ655344 ONM655344 OXI655344 PHE655344 PRA655344 QAW655344 QKS655344 QUO655344 REK655344 ROG655344 RYC655344 SHY655344 SRU655344 TBQ655344 TLM655344 TVI655344 UFE655344 UPA655344 UYW655344 VIS655344 VSO655344 WCK655344 WMG655344 WWC655344 T720880 JQ720880 TM720880 ADI720880 ANE720880 AXA720880 BGW720880 BQS720880 CAO720880 CKK720880 CUG720880 DEC720880 DNY720880 DXU720880 EHQ720880 ERM720880 FBI720880 FLE720880 FVA720880 GEW720880 GOS720880 GYO720880 HIK720880 HSG720880 ICC720880 ILY720880 IVU720880 JFQ720880 JPM720880 JZI720880 KJE720880 KTA720880 LCW720880 LMS720880 LWO720880 MGK720880 MQG720880 NAC720880 NJY720880 NTU720880 ODQ720880 ONM720880 OXI720880 PHE720880 PRA720880 QAW720880 QKS720880 QUO720880 REK720880 ROG720880 RYC720880 SHY720880 SRU720880 TBQ720880 TLM720880 TVI720880 UFE720880 UPA720880 UYW720880 VIS720880 VSO720880 WCK720880 WMG720880 WWC720880 T786416 JQ786416 TM786416 ADI786416 ANE786416 AXA786416 BGW786416 BQS786416 CAO786416 CKK786416 CUG786416 DEC786416 DNY786416 DXU786416 EHQ786416 ERM786416 FBI786416 FLE786416 FVA786416 GEW786416 GOS786416 GYO786416 HIK786416 HSG786416 ICC786416 ILY786416 IVU786416 JFQ786416 JPM786416 JZI786416 KJE786416 KTA786416 LCW786416 LMS786416 LWO786416 MGK786416 MQG786416 NAC786416 NJY786416 NTU786416 ODQ786416 ONM786416 OXI786416 PHE786416 PRA786416 QAW786416 QKS786416 QUO786416 REK786416 ROG786416 RYC786416 SHY786416 SRU786416 TBQ786416 TLM786416 TVI786416 UFE786416 UPA786416 UYW786416 VIS786416 VSO786416 WCK786416 WMG786416 WWC786416 T851952 JQ851952 TM851952 ADI851952 ANE851952 AXA851952 BGW851952 BQS851952 CAO851952 CKK851952 CUG851952 DEC851952 DNY851952 DXU851952 EHQ851952 ERM851952 FBI851952 FLE851952 FVA851952 GEW851952 GOS851952 GYO851952 HIK851952 HSG851952 ICC851952 ILY851952 IVU851952 JFQ851952 JPM851952 JZI851952 KJE851952 KTA851952 LCW851952 LMS851952 LWO851952 MGK851952 MQG851952 NAC851952 NJY851952 NTU851952 ODQ851952 ONM851952 OXI851952 PHE851952 PRA851952 QAW851952 QKS851952 QUO851952 REK851952 ROG851952 RYC851952 SHY851952 SRU851952 TBQ851952 TLM851952 TVI851952 UFE851952 UPA851952 UYW851952 VIS851952 VSO851952 WCK851952 WMG851952 WWC851952 T917488 JQ917488 TM917488 ADI917488 ANE917488 AXA917488 BGW917488 BQS917488 CAO917488 CKK917488 CUG917488 DEC917488 DNY917488 DXU917488 EHQ917488 ERM917488 FBI917488 FLE917488 FVA917488 GEW917488 GOS917488 GYO917488 HIK917488 HSG917488 ICC917488 ILY917488 IVU917488 JFQ917488 JPM917488 JZI917488 KJE917488 KTA917488 LCW917488 LMS917488 LWO917488 MGK917488 MQG917488 NAC917488 NJY917488 NTU917488 ODQ917488 ONM917488 OXI917488 PHE917488 PRA917488 QAW917488 QKS917488 QUO917488 REK917488 ROG917488 RYC917488 SHY917488 SRU917488 TBQ917488 TLM917488 TVI917488 UFE917488 UPA917488 UYW917488 VIS917488 VSO917488 WCK917488 WMG917488 WWC917488 T983024 JQ983024 TM983024 ADI983024 ANE983024 AXA983024 BGW983024 BQS983024 CAO983024 CKK983024 CUG983024 DEC983024 DNY983024 DXU983024 EHQ983024 ERM983024 FBI983024 FLE983024 FVA983024 GEW983024 GOS983024 GYO983024 HIK983024 HSG983024 ICC983024 ILY983024 IVU983024 JFQ983024 JPM983024 JZI983024 KJE983024 KTA983024 LCW983024 LMS983024 LWO983024 MGK983024 MQG983024 NAC983024 NJY983024 NTU983024 ODQ983024 ONM983024 OXI983024 PHE983024 PRA983024 QAW983024 QKS983024 QUO983024 REK983024 ROG983024 RYC983024 SHY983024 SRU983024 TBQ983024 TLM983024 TVI983024 UFE983024 UPA983024 UYW983024 VIS983024 VSO983024 WCK983024 WMG983024 WWC983024 K65520 JJ65520 TF65520 ADB65520 AMX65520 AWT65520 BGP65520 BQL65520 CAH65520 CKD65520 CTZ65520 DDV65520 DNR65520 DXN65520 EHJ65520 ERF65520 FBB65520 FKX65520 FUT65520 GEP65520 GOL65520 GYH65520 HID65520 HRZ65520 IBV65520 ILR65520 IVN65520 JFJ65520 JPF65520 JZB65520 KIX65520 KST65520 LCP65520 LML65520 LWH65520 MGD65520 MPZ65520 MZV65520 NJR65520 NTN65520 ODJ65520 ONF65520 OXB65520 PGX65520 PQT65520 QAP65520 QKL65520 QUH65520 RED65520 RNZ65520 RXV65520 SHR65520 SRN65520 TBJ65520 TLF65520 TVB65520 UEX65520 UOT65520 UYP65520 VIL65520 VSH65520 WCD65520 WLZ65520 WVV65520 K131056 JJ131056 TF131056 ADB131056 AMX131056 AWT131056 BGP131056 BQL131056 CAH131056 CKD131056 CTZ131056 DDV131056 DNR131056 DXN131056 EHJ131056 ERF131056 FBB131056 FKX131056 FUT131056 GEP131056 GOL131056 GYH131056 HID131056 HRZ131056 IBV131056 ILR131056 IVN131056 JFJ131056 JPF131056 JZB131056 KIX131056 KST131056 LCP131056 LML131056 LWH131056 MGD131056 MPZ131056 MZV131056 NJR131056 NTN131056 ODJ131056 ONF131056 OXB131056 PGX131056 PQT131056 QAP131056 QKL131056 QUH131056 RED131056 RNZ131056 RXV131056 SHR131056 SRN131056 TBJ131056 TLF131056 TVB131056 UEX131056 UOT131056 UYP131056 VIL131056 VSH131056 WCD131056 WLZ131056 WVV131056 K196592 JJ196592 TF196592 ADB196592 AMX196592 AWT196592 BGP196592 BQL196592 CAH196592 CKD196592 CTZ196592 DDV196592 DNR196592 DXN196592 EHJ196592 ERF196592 FBB196592 FKX196592 FUT196592 GEP196592 GOL196592 GYH196592 HID196592 HRZ196592 IBV196592 ILR196592 IVN196592 JFJ196592 JPF196592 JZB196592 KIX196592 KST196592 LCP196592 LML196592 LWH196592 MGD196592 MPZ196592 MZV196592 NJR196592 NTN196592 ODJ196592 ONF196592 OXB196592 PGX196592 PQT196592 QAP196592 QKL196592 QUH196592 RED196592 RNZ196592 RXV196592 SHR196592 SRN196592 TBJ196592 TLF196592 TVB196592 UEX196592 UOT196592 UYP196592 VIL196592 VSH196592 WCD196592 WLZ196592 WVV196592 K262128 JJ262128 TF262128 ADB262128 AMX262128 AWT262128 BGP262128 BQL262128 CAH262128 CKD262128 CTZ262128 DDV262128 DNR262128 DXN262128 EHJ262128 ERF262128 FBB262128 FKX262128 FUT262128 GEP262128 GOL262128 GYH262128 HID262128 HRZ262128 IBV262128 ILR262128 IVN262128 JFJ262128 JPF262128 JZB262128 KIX262128 KST262128 LCP262128 LML262128 LWH262128 MGD262128 MPZ262128 MZV262128 NJR262128 NTN262128 ODJ262128 ONF262128 OXB262128 PGX262128 PQT262128 QAP262128 QKL262128 QUH262128 RED262128 RNZ262128 RXV262128 SHR262128 SRN262128 TBJ262128 TLF262128 TVB262128 UEX262128 UOT262128 UYP262128 VIL262128 VSH262128 WCD262128 WLZ262128 WVV262128 K327664 JJ327664 TF327664 ADB327664 AMX327664 AWT327664 BGP327664 BQL327664 CAH327664 CKD327664 CTZ327664 DDV327664 DNR327664 DXN327664 EHJ327664 ERF327664 FBB327664 FKX327664 FUT327664 GEP327664 GOL327664 GYH327664 HID327664 HRZ327664 IBV327664 ILR327664 IVN327664 JFJ327664 JPF327664 JZB327664 KIX327664 KST327664 LCP327664 LML327664 LWH327664 MGD327664 MPZ327664 MZV327664 NJR327664 NTN327664 ODJ327664 ONF327664 OXB327664 PGX327664 PQT327664 QAP327664 QKL327664 QUH327664 RED327664 RNZ327664 RXV327664 SHR327664 SRN327664 TBJ327664 TLF327664 TVB327664 UEX327664 UOT327664 UYP327664 VIL327664 VSH327664 WCD327664 WLZ327664 WVV327664 K393200 JJ393200 TF393200 ADB393200 AMX393200 AWT393200 BGP393200 BQL393200 CAH393200 CKD393200 CTZ393200 DDV393200 DNR393200 DXN393200 EHJ393200 ERF393200 FBB393200 FKX393200 FUT393200 GEP393200 GOL393200 GYH393200 HID393200 HRZ393200 IBV393200 ILR393200 IVN393200 JFJ393200 JPF393200 JZB393200 KIX393200 KST393200 LCP393200 LML393200 LWH393200 MGD393200 MPZ393200 MZV393200 NJR393200 NTN393200 ODJ393200 ONF393200 OXB393200 PGX393200 PQT393200 QAP393200 QKL393200 QUH393200 RED393200 RNZ393200 RXV393200 SHR393200 SRN393200 TBJ393200 TLF393200 TVB393200 UEX393200 UOT393200 UYP393200 VIL393200 VSH393200 WCD393200 WLZ393200 WVV393200 K458736 JJ458736 TF458736 ADB458736 AMX458736 AWT458736 BGP458736 BQL458736 CAH458736 CKD458736 CTZ458736 DDV458736 DNR458736 DXN458736 EHJ458736 ERF458736 FBB458736 FKX458736 FUT458736 GEP458736 GOL458736 GYH458736 HID458736 HRZ458736 IBV458736 ILR458736 IVN458736 JFJ458736 JPF458736 JZB458736 KIX458736 KST458736 LCP458736 LML458736 LWH458736 MGD458736 MPZ458736 MZV458736 NJR458736 NTN458736 ODJ458736 ONF458736 OXB458736 PGX458736 PQT458736 QAP458736 QKL458736 QUH458736 RED458736 RNZ458736 RXV458736 SHR458736 SRN458736 TBJ458736 TLF458736 TVB458736 UEX458736 UOT458736 UYP458736 VIL458736 VSH458736 WCD458736 WLZ458736 WVV458736 K524272 JJ524272 TF524272 ADB524272 AMX524272 AWT524272 BGP524272 BQL524272 CAH524272 CKD524272 CTZ524272 DDV524272 DNR524272 DXN524272 EHJ524272 ERF524272 FBB524272 FKX524272 FUT524272 GEP524272 GOL524272 GYH524272 HID524272 HRZ524272 IBV524272 ILR524272 IVN524272 JFJ524272 JPF524272 JZB524272 KIX524272 KST524272 LCP524272 LML524272 LWH524272 MGD524272 MPZ524272 MZV524272 NJR524272 NTN524272 ODJ524272 ONF524272 OXB524272 PGX524272 PQT524272 QAP524272 QKL524272 QUH524272 RED524272 RNZ524272 RXV524272 SHR524272 SRN524272 TBJ524272 TLF524272 TVB524272 UEX524272 UOT524272 UYP524272 VIL524272 VSH524272 WCD524272 WLZ524272 WVV524272 K589808 JJ589808 TF589808 ADB589808 AMX589808 AWT589808 BGP589808 BQL589808 CAH589808 CKD589808 CTZ589808 DDV589808 DNR589808 DXN589808 EHJ589808 ERF589808 FBB589808 FKX589808 FUT589808 GEP589808 GOL589808 GYH589808 HID589808 HRZ589808 IBV589808 ILR589808 IVN589808 JFJ589808 JPF589808 JZB589808 KIX589808 KST589808 LCP589808 LML589808 LWH589808 MGD589808 MPZ589808 MZV589808 NJR589808 NTN589808 ODJ589808 ONF589808 OXB589808 PGX589808 PQT589808 QAP589808 QKL589808 QUH589808 RED589808 RNZ589808 RXV589808 SHR589808 SRN589808 TBJ589808 TLF589808 TVB589808 UEX589808 UOT589808 UYP589808 VIL589808 VSH589808 WCD589808 WLZ589808 WVV589808 K655344 JJ655344 TF655344 ADB655344 AMX655344 AWT655344 BGP655344 BQL655344 CAH655344 CKD655344 CTZ655344 DDV655344 DNR655344 DXN655344 EHJ655344 ERF655344 FBB655344 FKX655344 FUT655344 GEP655344 GOL655344 GYH655344 HID655344 HRZ655344 IBV655344 ILR655344 IVN655344 JFJ655344 JPF655344 JZB655344 KIX655344 KST655344 LCP655344 LML655344 LWH655344 MGD655344 MPZ655344 MZV655344 NJR655344 NTN655344 ODJ655344 ONF655344 OXB655344 PGX655344 PQT655344 QAP655344 QKL655344 QUH655344 RED655344 RNZ655344 RXV655344 SHR655344 SRN655344 TBJ655344 TLF655344 TVB655344 UEX655344 UOT655344 UYP655344 VIL655344 VSH655344 WCD655344 WLZ655344 WVV655344 K720880 JJ720880 TF720880 ADB720880 AMX720880 AWT720880 BGP720880 BQL720880 CAH720880 CKD720880 CTZ720880 DDV720880 DNR720880 DXN720880 EHJ720880 ERF720880 FBB720880 FKX720880 FUT720880 GEP720880 GOL720880 GYH720880 HID720880 HRZ720880 IBV720880 ILR720880 IVN720880 JFJ720880 JPF720880 JZB720880 KIX720880 KST720880 LCP720880 LML720880 LWH720880 MGD720880 MPZ720880 MZV720880 NJR720880 NTN720880 ODJ720880 ONF720880 OXB720880 PGX720880 PQT720880 QAP720880 QKL720880 QUH720880 RED720880 RNZ720880 RXV720880 SHR720880 SRN720880 TBJ720880 TLF720880 TVB720880 UEX720880 UOT720880 UYP720880 VIL720880 VSH720880 WCD720880 WLZ720880 WVV720880 K786416 JJ786416 TF786416 ADB786416 AMX786416 AWT786416 BGP786416 BQL786416 CAH786416 CKD786416 CTZ786416 DDV786416 DNR786416 DXN786416 EHJ786416 ERF786416 FBB786416 FKX786416 FUT786416 GEP786416 GOL786416 GYH786416 HID786416 HRZ786416 IBV786416 ILR786416 IVN786416 JFJ786416 JPF786416 JZB786416 KIX786416 KST786416 LCP786416 LML786416 LWH786416 MGD786416 MPZ786416 MZV786416 NJR786416 NTN786416 ODJ786416 ONF786416 OXB786416 PGX786416 PQT786416 QAP786416 QKL786416 QUH786416 RED786416 RNZ786416 RXV786416 SHR786416 SRN786416 TBJ786416 TLF786416 TVB786416 UEX786416 UOT786416 UYP786416 VIL786416 VSH786416 WCD786416 WLZ786416 WVV786416 K851952 JJ851952 TF851952 ADB851952 AMX851952 AWT851952 BGP851952 BQL851952 CAH851952 CKD851952 CTZ851952 DDV851952 DNR851952 DXN851952 EHJ851952 ERF851952 FBB851952 FKX851952 FUT851952 GEP851952 GOL851952 GYH851952 HID851952 HRZ851952 IBV851952 ILR851952 IVN851952 JFJ851952 JPF851952 JZB851952 KIX851952 KST851952 LCP851952 LML851952 LWH851952 MGD851952 MPZ851952 MZV851952 NJR851952 NTN851952 ODJ851952 ONF851952 OXB851952 PGX851952 PQT851952 QAP851952 QKL851952 QUH851952 RED851952 RNZ851952 RXV851952 SHR851952 SRN851952 TBJ851952 TLF851952 TVB851952 UEX851952 UOT851952 UYP851952 VIL851952 VSH851952 WCD851952 WLZ851952 WVV851952 K917488 JJ917488 TF917488 ADB917488 AMX917488 AWT917488 BGP917488 BQL917488 CAH917488 CKD917488 CTZ917488 DDV917488 DNR917488 DXN917488 EHJ917488 ERF917488 FBB917488 FKX917488 FUT917488 GEP917488 GOL917488 GYH917488 HID917488 HRZ917488 IBV917488 ILR917488 IVN917488 JFJ917488 JPF917488 JZB917488 KIX917488 KST917488 LCP917488 LML917488 LWH917488 MGD917488 MPZ917488 MZV917488 NJR917488 NTN917488 ODJ917488 ONF917488 OXB917488 PGX917488 PQT917488 QAP917488 QKL917488 QUH917488 RED917488 RNZ917488 RXV917488 SHR917488 SRN917488 TBJ917488 TLF917488 TVB917488 UEX917488 UOT917488 UYP917488 VIL917488 VSH917488 WCD917488 WLZ917488 WVV917488 K983024 JJ983024 TF983024 ADB983024 AMX983024 AWT983024 BGP983024 BQL983024 CAH983024 CKD983024 CTZ983024 DDV983024 DNR983024 DXN983024 EHJ983024 ERF983024 FBB983024 FKX983024 FUT983024 GEP983024 GOL983024 GYH983024 HID983024 HRZ983024 IBV983024 ILR983024 IVN983024 JFJ983024 JPF983024 JZB983024 KIX983024 KST983024 LCP983024 LML983024 LWH983024 MGD983024 MPZ983024 MZV983024 NJR983024 NTN983024 ODJ983024 ONF983024 OXB983024 PGX983024 PQT983024 QAP983024 QKL983024 QUH983024 RED983024 RNZ983024 RXV983024 SHR983024 SRN983024 TBJ983024 TLF983024 TVB983024 UEX983024 UOT983024 UYP983024 VIL983024 VSH983024 WCD983024 WLZ983024 WVV983024 AA65518 JX65518 TT65518 ADP65518 ANL65518 AXH65518 BHD65518 BQZ65518 CAV65518 CKR65518 CUN65518 DEJ65518 DOF65518 DYB65518 EHX65518 ERT65518 FBP65518 FLL65518 FVH65518 GFD65518 GOZ65518 GYV65518 HIR65518 HSN65518 ICJ65518 IMF65518 IWB65518 JFX65518 JPT65518 JZP65518 KJL65518 KTH65518 LDD65518 LMZ65518 LWV65518 MGR65518 MQN65518 NAJ65518 NKF65518 NUB65518 ODX65518 ONT65518 OXP65518 PHL65518 PRH65518 QBD65518 QKZ65518 QUV65518 RER65518 RON65518 RYJ65518 SIF65518 SSB65518 TBX65518 TLT65518 TVP65518 UFL65518 UPH65518 UZD65518 VIZ65518 VSV65518 WCR65518 WMN65518 WWJ65518 AA131054 JX131054 TT131054 ADP131054 ANL131054 AXH131054 BHD131054 BQZ131054 CAV131054 CKR131054 CUN131054 DEJ131054 DOF131054 DYB131054 EHX131054 ERT131054 FBP131054 FLL131054 FVH131054 GFD131054 GOZ131054 GYV131054 HIR131054 HSN131054 ICJ131054 IMF131054 IWB131054 JFX131054 JPT131054 JZP131054 KJL131054 KTH131054 LDD131054 LMZ131054 LWV131054 MGR131054 MQN131054 NAJ131054 NKF131054 NUB131054 ODX131054 ONT131054 OXP131054 PHL131054 PRH131054 QBD131054 QKZ131054 QUV131054 RER131054 RON131054 RYJ131054 SIF131054 SSB131054 TBX131054 TLT131054 TVP131054 UFL131054 UPH131054 UZD131054 VIZ131054 VSV131054 WCR131054 WMN131054 WWJ131054 AA196590 JX196590 TT196590 ADP196590 ANL196590 AXH196590 BHD196590 BQZ196590 CAV196590 CKR196590 CUN196590 DEJ196590 DOF196590 DYB196590 EHX196590 ERT196590 FBP196590 FLL196590 FVH196590 GFD196590 GOZ196590 GYV196590 HIR196590 HSN196590 ICJ196590 IMF196590 IWB196590 JFX196590 JPT196590 JZP196590 KJL196590 KTH196590 LDD196590 LMZ196590 LWV196590 MGR196590 MQN196590 NAJ196590 NKF196590 NUB196590 ODX196590 ONT196590 OXP196590 PHL196590 PRH196590 QBD196590 QKZ196590 QUV196590 RER196590 RON196590 RYJ196590 SIF196590 SSB196590 TBX196590 TLT196590 TVP196590 UFL196590 UPH196590 UZD196590 VIZ196590 VSV196590 WCR196590 WMN196590 WWJ196590 AA262126 JX262126 TT262126 ADP262126 ANL262126 AXH262126 BHD262126 BQZ262126 CAV262126 CKR262126 CUN262126 DEJ262126 DOF262126 DYB262126 EHX262126 ERT262126 FBP262126 FLL262126 FVH262126 GFD262126 GOZ262126 GYV262126 HIR262126 HSN262126 ICJ262126 IMF262126 IWB262126 JFX262126 JPT262126 JZP262126 KJL262126 KTH262126 LDD262126 LMZ262126 LWV262126 MGR262126 MQN262126 NAJ262126 NKF262126 NUB262126 ODX262126 ONT262126 OXP262126 PHL262126 PRH262126 QBD262126 QKZ262126 QUV262126 RER262126 RON262126 RYJ262126 SIF262126 SSB262126 TBX262126 TLT262126 TVP262126 UFL262126 UPH262126 UZD262126 VIZ262126 VSV262126 WCR262126 WMN262126 WWJ262126 AA327662 JX327662 TT327662 ADP327662 ANL327662 AXH327662 BHD327662 BQZ327662 CAV327662 CKR327662 CUN327662 DEJ327662 DOF327662 DYB327662 EHX327662 ERT327662 FBP327662 FLL327662 FVH327662 GFD327662 GOZ327662 GYV327662 HIR327662 HSN327662 ICJ327662 IMF327662 IWB327662 JFX327662 JPT327662 JZP327662 KJL327662 KTH327662 LDD327662 LMZ327662 LWV327662 MGR327662 MQN327662 NAJ327662 NKF327662 NUB327662 ODX327662 ONT327662 OXP327662 PHL327662 PRH327662 QBD327662 QKZ327662 QUV327662 RER327662 RON327662 RYJ327662 SIF327662 SSB327662 TBX327662 TLT327662 TVP327662 UFL327662 UPH327662 UZD327662 VIZ327662 VSV327662 WCR327662 WMN327662 WWJ327662 AA393198 JX393198 TT393198 ADP393198 ANL393198 AXH393198 BHD393198 BQZ393198 CAV393198 CKR393198 CUN393198 DEJ393198 DOF393198 DYB393198 EHX393198 ERT393198 FBP393198 FLL393198 FVH393198 GFD393198 GOZ393198 GYV393198 HIR393198 HSN393198 ICJ393198 IMF393198 IWB393198 JFX393198 JPT393198 JZP393198 KJL393198 KTH393198 LDD393198 LMZ393198 LWV393198 MGR393198 MQN393198 NAJ393198 NKF393198 NUB393198 ODX393198 ONT393198 OXP393198 PHL393198 PRH393198 QBD393198 QKZ393198 QUV393198 RER393198 RON393198 RYJ393198 SIF393198 SSB393198 TBX393198 TLT393198 TVP393198 UFL393198 UPH393198 UZD393198 VIZ393198 VSV393198 WCR393198 WMN393198 WWJ393198 AA458734 JX458734 TT458734 ADP458734 ANL458734 AXH458734 BHD458734 BQZ458734 CAV458734 CKR458734 CUN458734 DEJ458734 DOF458734 DYB458734 EHX458734 ERT458734 FBP458734 FLL458734 FVH458734 GFD458734 GOZ458734 GYV458734 HIR458734 HSN458734 ICJ458734 IMF458734 IWB458734 JFX458734 JPT458734 JZP458734 KJL458734 KTH458734 LDD458734 LMZ458734 LWV458734 MGR458734 MQN458734 NAJ458734 NKF458734 NUB458734 ODX458734 ONT458734 OXP458734 PHL458734 PRH458734 QBD458734 QKZ458734 QUV458734 RER458734 RON458734 RYJ458734 SIF458734 SSB458734 TBX458734 TLT458734 TVP458734 UFL458734 UPH458734 UZD458734 VIZ458734 VSV458734 WCR458734 WMN458734 WWJ458734 AA524270 JX524270 TT524270 ADP524270 ANL524270 AXH524270 BHD524270 BQZ524270 CAV524270 CKR524270 CUN524270 DEJ524270 DOF524270 DYB524270 EHX524270 ERT524270 FBP524270 FLL524270 FVH524270 GFD524270 GOZ524270 GYV524270 HIR524270 HSN524270 ICJ524270 IMF524270 IWB524270 JFX524270 JPT524270 JZP524270 KJL524270 KTH524270 LDD524270 LMZ524270 LWV524270 MGR524270 MQN524270 NAJ524270 NKF524270 NUB524270 ODX524270 ONT524270 OXP524270 PHL524270 PRH524270 QBD524270 QKZ524270 QUV524270 RER524270 RON524270 RYJ524270 SIF524270 SSB524270 TBX524270 TLT524270 TVP524270 UFL524270 UPH524270 UZD524270 VIZ524270 VSV524270 WCR524270 WMN524270 WWJ524270 AA589806 JX589806 TT589806 ADP589806 ANL589806 AXH589806 BHD589806 BQZ589806 CAV589806 CKR589806 CUN589806 DEJ589806 DOF589806 DYB589806 EHX589806 ERT589806 FBP589806 FLL589806 FVH589806 GFD589806 GOZ589806 GYV589806 HIR589806 HSN589806 ICJ589806 IMF589806 IWB589806 JFX589806 JPT589806 JZP589806 KJL589806 KTH589806 LDD589806 LMZ589806 LWV589806 MGR589806 MQN589806 NAJ589806 NKF589806 NUB589806 ODX589806 ONT589806 OXP589806 PHL589806 PRH589806 QBD589806 QKZ589806 QUV589806 RER589806 RON589806 RYJ589806 SIF589806 SSB589806 TBX589806 TLT589806 TVP589806 UFL589806 UPH589806 UZD589806 VIZ589806 VSV589806 WCR589806 WMN589806 WWJ589806 AA655342 JX655342 TT655342 ADP655342 ANL655342 AXH655342 BHD655342 BQZ655342 CAV655342 CKR655342 CUN655342 DEJ655342 DOF655342 DYB655342 EHX655342 ERT655342 FBP655342 FLL655342 FVH655342 GFD655342 GOZ655342 GYV655342 HIR655342 HSN655342 ICJ655342 IMF655342 IWB655342 JFX655342 JPT655342 JZP655342 KJL655342 KTH655342 LDD655342 LMZ655342 LWV655342 MGR655342 MQN655342 NAJ655342 NKF655342 NUB655342 ODX655342 ONT655342 OXP655342 PHL655342 PRH655342 QBD655342 QKZ655342 QUV655342 RER655342 RON655342 RYJ655342 SIF655342 SSB655342 TBX655342 TLT655342 TVP655342 UFL655342 UPH655342 UZD655342 VIZ655342 VSV655342 WCR655342 WMN655342 WWJ655342 AA720878 JX720878 TT720878 ADP720878 ANL720878 AXH720878 BHD720878 BQZ720878 CAV720878 CKR720878 CUN720878 DEJ720878 DOF720878 DYB720878 EHX720878 ERT720878 FBP720878 FLL720878 FVH720878 GFD720878 GOZ720878 GYV720878 HIR720878 HSN720878 ICJ720878 IMF720878 IWB720878 JFX720878 JPT720878 JZP720878 KJL720878 KTH720878 LDD720878 LMZ720878 LWV720878 MGR720878 MQN720878 NAJ720878 NKF720878 NUB720878 ODX720878 ONT720878 OXP720878 PHL720878 PRH720878 QBD720878 QKZ720878 QUV720878 RER720878 RON720878 RYJ720878 SIF720878 SSB720878 TBX720878 TLT720878 TVP720878 UFL720878 UPH720878 UZD720878 VIZ720878 VSV720878 WCR720878 WMN720878 WWJ720878 AA786414 JX786414 TT786414 ADP786414 ANL786414 AXH786414 BHD786414 BQZ786414 CAV786414 CKR786414 CUN786414 DEJ786414 DOF786414 DYB786414 EHX786414 ERT786414 FBP786414 FLL786414 FVH786414 GFD786414 GOZ786414 GYV786414 HIR786414 HSN786414 ICJ786414 IMF786414 IWB786414 JFX786414 JPT786414 JZP786414 KJL786414 KTH786414 LDD786414 LMZ786414 LWV786414 MGR786414 MQN786414 NAJ786414 NKF786414 NUB786414 ODX786414 ONT786414 OXP786414 PHL786414 PRH786414 QBD786414 QKZ786414 QUV786414 RER786414 RON786414 RYJ786414 SIF786414 SSB786414 TBX786414 TLT786414 TVP786414 UFL786414 UPH786414 UZD786414 VIZ786414 VSV786414 WCR786414 WMN786414 WWJ786414 AA851950 JX851950 TT851950 ADP851950 ANL851950 AXH851950 BHD851950 BQZ851950 CAV851950 CKR851950 CUN851950 DEJ851950 DOF851950 DYB851950 EHX851950 ERT851950 FBP851950 FLL851950 FVH851950 GFD851950 GOZ851950 GYV851950 HIR851950 HSN851950 ICJ851950 IMF851950 IWB851950 JFX851950 JPT851950 JZP851950 KJL851950 KTH851950 LDD851950 LMZ851950 LWV851950 MGR851950 MQN851950 NAJ851950 NKF851950 NUB851950 ODX851950 ONT851950 OXP851950 PHL851950 PRH851950 QBD851950 QKZ851950 QUV851950 RER851950 RON851950 RYJ851950 SIF851950 SSB851950 TBX851950 TLT851950 TVP851950 UFL851950 UPH851950 UZD851950 VIZ851950 VSV851950 WCR851950 WMN851950 WWJ851950 AA917486 JX917486 TT917486 ADP917486 ANL917486 AXH917486 BHD917486 BQZ917486 CAV917486 CKR917486 CUN917486 DEJ917486 DOF917486 DYB917486 EHX917486 ERT917486 FBP917486 FLL917486 FVH917486 GFD917486 GOZ917486 GYV917486 HIR917486 HSN917486 ICJ917486 IMF917486 IWB917486 JFX917486 JPT917486 JZP917486 KJL917486 KTH917486 LDD917486 LMZ917486 LWV917486 MGR917486 MQN917486 NAJ917486 NKF917486 NUB917486 ODX917486 ONT917486 OXP917486 PHL917486 PRH917486 QBD917486 QKZ917486 QUV917486 RER917486 RON917486 RYJ917486 SIF917486 SSB917486 TBX917486 TLT917486 TVP917486 UFL917486 UPH917486 UZD917486 VIZ917486 VSV917486 WCR917486 WMN917486 WWJ917486 AA983022 JX983022 TT983022 ADP983022 ANL983022 AXH983022 BHD983022 BQZ983022 CAV983022 CKR983022 CUN983022 DEJ983022 DOF983022 DYB983022 EHX983022 ERT983022 FBP983022 FLL983022 FVH983022 GFD983022 GOZ983022 GYV983022 HIR983022 HSN983022 ICJ983022 IMF983022 IWB983022 JFX983022 JPT983022 JZP983022 KJL983022 KTH983022 LDD983022 LMZ983022 LWV983022 MGR983022 MQN983022 NAJ983022 NKF983022 NUB983022 ODX983022 ONT983022 OXP983022 PHL983022 PRH983022 QBD983022 QKZ983022 QUV983022 RER983022 RON983022 RYJ983022 SIF983022 SSB983022 TBX983022 TLT983022 TVP983022 UFL983022 UPH983022 UZD983022 VIZ983022 VSV983022 WCR983022 WMN983022 WWJ983022 U65518 JR65518 TN65518 ADJ65518 ANF65518 AXB65518 BGX65518 BQT65518 CAP65518 CKL65518 CUH65518 DED65518 DNZ65518 DXV65518 EHR65518 ERN65518 FBJ65518 FLF65518 FVB65518 GEX65518 GOT65518 GYP65518 HIL65518 HSH65518 ICD65518 ILZ65518 IVV65518 JFR65518 JPN65518 JZJ65518 KJF65518 KTB65518 LCX65518 LMT65518 LWP65518 MGL65518 MQH65518 NAD65518 NJZ65518 NTV65518 ODR65518 ONN65518 OXJ65518 PHF65518 PRB65518 QAX65518 QKT65518 QUP65518 REL65518 ROH65518 RYD65518 SHZ65518 SRV65518 TBR65518 TLN65518 TVJ65518 UFF65518 UPB65518 UYX65518 VIT65518 VSP65518 WCL65518 WMH65518 WWD65518 U131054 JR131054 TN131054 ADJ131054 ANF131054 AXB131054 BGX131054 BQT131054 CAP131054 CKL131054 CUH131054 DED131054 DNZ131054 DXV131054 EHR131054 ERN131054 FBJ131054 FLF131054 FVB131054 GEX131054 GOT131054 GYP131054 HIL131054 HSH131054 ICD131054 ILZ131054 IVV131054 JFR131054 JPN131054 JZJ131054 KJF131054 KTB131054 LCX131054 LMT131054 LWP131054 MGL131054 MQH131054 NAD131054 NJZ131054 NTV131054 ODR131054 ONN131054 OXJ131054 PHF131054 PRB131054 QAX131054 QKT131054 QUP131054 REL131054 ROH131054 RYD131054 SHZ131054 SRV131054 TBR131054 TLN131054 TVJ131054 UFF131054 UPB131054 UYX131054 VIT131054 VSP131054 WCL131054 WMH131054 WWD131054 U196590 JR196590 TN196590 ADJ196590 ANF196590 AXB196590 BGX196590 BQT196590 CAP196590 CKL196590 CUH196590 DED196590 DNZ196590 DXV196590 EHR196590 ERN196590 FBJ196590 FLF196590 FVB196590 GEX196590 GOT196590 GYP196590 HIL196590 HSH196590 ICD196590 ILZ196590 IVV196590 JFR196590 JPN196590 JZJ196590 KJF196590 KTB196590 LCX196590 LMT196590 LWP196590 MGL196590 MQH196590 NAD196590 NJZ196590 NTV196590 ODR196590 ONN196590 OXJ196590 PHF196590 PRB196590 QAX196590 QKT196590 QUP196590 REL196590 ROH196590 RYD196590 SHZ196590 SRV196590 TBR196590 TLN196590 TVJ196590 UFF196590 UPB196590 UYX196590 VIT196590 VSP196590 WCL196590 WMH196590 WWD196590 U262126 JR262126 TN262126 ADJ262126 ANF262126 AXB262126 BGX262126 BQT262126 CAP262126 CKL262126 CUH262126 DED262126 DNZ262126 DXV262126 EHR262126 ERN262126 FBJ262126 FLF262126 FVB262126 GEX262126 GOT262126 GYP262126 HIL262126 HSH262126 ICD262126 ILZ262126 IVV262126 JFR262126 JPN262126 JZJ262126 KJF262126 KTB262126 LCX262126 LMT262126 LWP262126 MGL262126 MQH262126 NAD262126 NJZ262126 NTV262126 ODR262126 ONN262126 OXJ262126 PHF262126 PRB262126 QAX262126 QKT262126 QUP262126 REL262126 ROH262126 RYD262126 SHZ262126 SRV262126 TBR262126 TLN262126 TVJ262126 UFF262126 UPB262126 UYX262126 VIT262126 VSP262126 WCL262126 WMH262126 WWD262126 U327662 JR327662 TN327662 ADJ327662 ANF327662 AXB327662 BGX327662 BQT327662 CAP327662 CKL327662 CUH327662 DED327662 DNZ327662 DXV327662 EHR327662 ERN327662 FBJ327662 FLF327662 FVB327662 GEX327662 GOT327662 GYP327662 HIL327662 HSH327662 ICD327662 ILZ327662 IVV327662 JFR327662 JPN327662 JZJ327662 KJF327662 KTB327662 LCX327662 LMT327662 LWP327662 MGL327662 MQH327662 NAD327662 NJZ327662 NTV327662 ODR327662 ONN327662 OXJ327662 PHF327662 PRB327662 QAX327662 QKT327662 QUP327662 REL327662 ROH327662 RYD327662 SHZ327662 SRV327662 TBR327662 TLN327662 TVJ327662 UFF327662 UPB327662 UYX327662 VIT327662 VSP327662 WCL327662 WMH327662 WWD327662 U393198 JR393198 TN393198 ADJ393198 ANF393198 AXB393198 BGX393198 BQT393198 CAP393198 CKL393198 CUH393198 DED393198 DNZ393198 DXV393198 EHR393198 ERN393198 FBJ393198 FLF393198 FVB393198 GEX393198 GOT393198 GYP393198 HIL393198 HSH393198 ICD393198 ILZ393198 IVV393198 JFR393198 JPN393198 JZJ393198 KJF393198 KTB393198 LCX393198 LMT393198 LWP393198 MGL393198 MQH393198 NAD393198 NJZ393198 NTV393198 ODR393198 ONN393198 OXJ393198 PHF393198 PRB393198 QAX393198 QKT393198 QUP393198 REL393198 ROH393198 RYD393198 SHZ393198 SRV393198 TBR393198 TLN393198 TVJ393198 UFF393198 UPB393198 UYX393198 VIT393198 VSP393198 WCL393198 WMH393198 WWD393198 U458734 JR458734 TN458734 ADJ458734 ANF458734 AXB458734 BGX458734 BQT458734 CAP458734 CKL458734 CUH458734 DED458734 DNZ458734 DXV458734 EHR458734 ERN458734 FBJ458734 FLF458734 FVB458734 GEX458734 GOT458734 GYP458734 HIL458734 HSH458734 ICD458734 ILZ458734 IVV458734 JFR458734 JPN458734 JZJ458734 KJF458734 KTB458734 LCX458734 LMT458734 LWP458734 MGL458734 MQH458734 NAD458734 NJZ458734 NTV458734 ODR458734 ONN458734 OXJ458734 PHF458734 PRB458734 QAX458734 QKT458734 QUP458734 REL458734 ROH458734 RYD458734 SHZ458734 SRV458734 TBR458734 TLN458734 TVJ458734 UFF458734 UPB458734 UYX458734 VIT458734 VSP458734 WCL458734 WMH458734 WWD458734 U524270 JR524270 TN524270 ADJ524270 ANF524270 AXB524270 BGX524270 BQT524270 CAP524270 CKL524270 CUH524270 DED524270 DNZ524270 DXV524270 EHR524270 ERN524270 FBJ524270 FLF524270 FVB524270 GEX524270 GOT524270 GYP524270 HIL524270 HSH524270 ICD524270 ILZ524270 IVV524270 JFR524270 JPN524270 JZJ524270 KJF524270 KTB524270 LCX524270 LMT524270 LWP524270 MGL524270 MQH524270 NAD524270 NJZ524270 NTV524270 ODR524270 ONN524270 OXJ524270 PHF524270 PRB524270 QAX524270 QKT524270 QUP524270 REL524270 ROH524270 RYD524270 SHZ524270 SRV524270 TBR524270 TLN524270 TVJ524270 UFF524270 UPB524270 UYX524270 VIT524270 VSP524270 WCL524270 WMH524270 WWD524270 U589806 JR589806 TN589806 ADJ589806 ANF589806 AXB589806 BGX589806 BQT589806 CAP589806 CKL589806 CUH589806 DED589806 DNZ589806 DXV589806 EHR589806 ERN589806 FBJ589806 FLF589806 FVB589806 GEX589806 GOT589806 GYP589806 HIL589806 HSH589806 ICD589806 ILZ589806 IVV589806 JFR589806 JPN589806 JZJ589806 KJF589806 KTB589806 LCX589806 LMT589806 LWP589806 MGL589806 MQH589806 NAD589806 NJZ589806 NTV589806 ODR589806 ONN589806 OXJ589806 PHF589806 PRB589806 QAX589806 QKT589806 QUP589806 REL589806 ROH589806 RYD589806 SHZ589806 SRV589806 TBR589806 TLN589806 TVJ589806 UFF589806 UPB589806 UYX589806 VIT589806 VSP589806 WCL589806 WMH589806 WWD589806 U655342 JR655342 TN655342 ADJ655342 ANF655342 AXB655342 BGX655342 BQT655342 CAP655342 CKL655342 CUH655342 DED655342 DNZ655342 DXV655342 EHR655342 ERN655342 FBJ655342 FLF655342 FVB655342 GEX655342 GOT655342 GYP655342 HIL655342 HSH655342 ICD655342 ILZ655342 IVV655342 JFR655342 JPN655342 JZJ655342 KJF655342 KTB655342 LCX655342 LMT655342 LWP655342 MGL655342 MQH655342 NAD655342 NJZ655342 NTV655342 ODR655342 ONN655342 OXJ655342 PHF655342 PRB655342 QAX655342 QKT655342 QUP655342 REL655342 ROH655342 RYD655342 SHZ655342 SRV655342 TBR655342 TLN655342 TVJ655342 UFF655342 UPB655342 UYX655342 VIT655342 VSP655342 WCL655342 WMH655342 WWD655342 U720878 JR720878 TN720878 ADJ720878 ANF720878 AXB720878 BGX720878 BQT720878 CAP720878 CKL720878 CUH720878 DED720878 DNZ720878 DXV720878 EHR720878 ERN720878 FBJ720878 FLF720878 FVB720878 GEX720878 GOT720878 GYP720878 HIL720878 HSH720878 ICD720878 ILZ720878 IVV720878 JFR720878 JPN720878 JZJ720878 KJF720878 KTB720878 LCX720878 LMT720878 LWP720878 MGL720878 MQH720878 NAD720878 NJZ720878 NTV720878 ODR720878 ONN720878 OXJ720878 PHF720878 PRB720878 QAX720878 QKT720878 QUP720878 REL720878 ROH720878 RYD720878 SHZ720878 SRV720878 TBR720878 TLN720878 TVJ720878 UFF720878 UPB720878 UYX720878 VIT720878 VSP720878 WCL720878 WMH720878 WWD720878 U786414 JR786414 TN786414 ADJ786414 ANF786414 AXB786414 BGX786414 BQT786414 CAP786414 CKL786414 CUH786414 DED786414 DNZ786414 DXV786414 EHR786414 ERN786414 FBJ786414 FLF786414 FVB786414 GEX786414 GOT786414 GYP786414 HIL786414 HSH786414 ICD786414 ILZ786414 IVV786414 JFR786414 JPN786414 JZJ786414 KJF786414 KTB786414 LCX786414 LMT786414 LWP786414 MGL786414 MQH786414 NAD786414 NJZ786414 NTV786414 ODR786414 ONN786414 OXJ786414 PHF786414 PRB786414 QAX786414 QKT786414 QUP786414 REL786414 ROH786414 RYD786414 SHZ786414 SRV786414 TBR786414 TLN786414 TVJ786414 UFF786414 UPB786414 UYX786414 VIT786414 VSP786414 WCL786414 WMH786414 WWD786414 U851950 JR851950 TN851950 ADJ851950 ANF851950 AXB851950 BGX851950 BQT851950 CAP851950 CKL851950 CUH851950 DED851950 DNZ851950 DXV851950 EHR851950 ERN851950 FBJ851950 FLF851950 FVB851950 GEX851950 GOT851950 GYP851950 HIL851950 HSH851950 ICD851950 ILZ851950 IVV851950 JFR851950 JPN851950 JZJ851950 KJF851950 KTB851950 LCX851950 LMT851950 LWP851950 MGL851950 MQH851950 NAD851950 NJZ851950 NTV851950 ODR851950 ONN851950 OXJ851950 PHF851950 PRB851950 QAX851950 QKT851950 QUP851950 REL851950 ROH851950 RYD851950 SHZ851950 SRV851950 TBR851950 TLN851950 TVJ851950 UFF851950 UPB851950 UYX851950 VIT851950 VSP851950 WCL851950 WMH851950 WWD851950 U917486 JR917486 TN917486 ADJ917486 ANF917486 AXB917486 BGX917486 BQT917486 CAP917486 CKL917486 CUH917486 DED917486 DNZ917486 DXV917486 EHR917486 ERN917486 FBJ917486 FLF917486 FVB917486 GEX917486 GOT917486 GYP917486 HIL917486 HSH917486 ICD917486 ILZ917486 IVV917486 JFR917486 JPN917486 JZJ917486 KJF917486 KTB917486 LCX917486 LMT917486 LWP917486 MGL917486 MQH917486 NAD917486 NJZ917486 NTV917486 ODR917486 ONN917486 OXJ917486 PHF917486 PRB917486 QAX917486 QKT917486 QUP917486 REL917486 ROH917486 RYD917486 SHZ917486 SRV917486 TBR917486 TLN917486 TVJ917486 UFF917486 UPB917486 UYX917486 VIT917486 VSP917486 WCL917486 WMH917486 WWD917486 U983022 JR983022 TN983022 ADJ983022 ANF983022 AXB983022 BGX983022 BQT983022 CAP983022 CKL983022 CUH983022 DED983022 DNZ983022 DXV983022 EHR983022 ERN983022 FBJ983022 FLF983022 FVB983022 GEX983022 GOT983022 GYP983022 HIL983022 HSH983022 ICD983022 ILZ983022 IVV983022 JFR983022 JPN983022 JZJ983022 KJF983022 KTB983022 LCX983022 LMT983022 LWP983022 MGL983022 MQH983022 NAD983022 NJZ983022 NTV983022 ODR983022 ONN983022 OXJ983022 PHF983022 PRB983022 QAX983022 QKT983022 QUP983022 REL983022 ROH983022 RYD983022 SHZ983022 SRV983022 TBR983022 TLN983022 TVJ983022 UFF983022 UPB983022 UYX983022 VIT983022 VSP983022 WCL983022 WMH983022 WWD983022 N65518 JM65518 TI65518 ADE65518 ANA65518 AWW65518 BGS65518 BQO65518 CAK65518 CKG65518 CUC65518 DDY65518 DNU65518 DXQ65518 EHM65518 ERI65518 FBE65518 FLA65518 FUW65518 GES65518 GOO65518 GYK65518 HIG65518 HSC65518 IBY65518 ILU65518 IVQ65518 JFM65518 JPI65518 JZE65518 KJA65518 KSW65518 LCS65518 LMO65518 LWK65518 MGG65518 MQC65518 MZY65518 NJU65518 NTQ65518 ODM65518 ONI65518 OXE65518 PHA65518 PQW65518 QAS65518 QKO65518 QUK65518 REG65518 ROC65518 RXY65518 SHU65518 SRQ65518 TBM65518 TLI65518 TVE65518 UFA65518 UOW65518 UYS65518 VIO65518 VSK65518 WCG65518 WMC65518 WVY65518 N131054 JM131054 TI131054 ADE131054 ANA131054 AWW131054 BGS131054 BQO131054 CAK131054 CKG131054 CUC131054 DDY131054 DNU131054 DXQ131054 EHM131054 ERI131054 FBE131054 FLA131054 FUW131054 GES131054 GOO131054 GYK131054 HIG131054 HSC131054 IBY131054 ILU131054 IVQ131054 JFM131054 JPI131054 JZE131054 KJA131054 KSW131054 LCS131054 LMO131054 LWK131054 MGG131054 MQC131054 MZY131054 NJU131054 NTQ131054 ODM131054 ONI131054 OXE131054 PHA131054 PQW131054 QAS131054 QKO131054 QUK131054 REG131054 ROC131054 RXY131054 SHU131054 SRQ131054 TBM131054 TLI131054 TVE131054 UFA131054 UOW131054 UYS131054 VIO131054 VSK131054 WCG131054 WMC131054 WVY131054 N196590 JM196590 TI196590 ADE196590 ANA196590 AWW196590 BGS196590 BQO196590 CAK196590 CKG196590 CUC196590 DDY196590 DNU196590 DXQ196590 EHM196590 ERI196590 FBE196590 FLA196590 FUW196590 GES196590 GOO196590 GYK196590 HIG196590 HSC196590 IBY196590 ILU196590 IVQ196590 JFM196590 JPI196590 JZE196590 KJA196590 KSW196590 LCS196590 LMO196590 LWK196590 MGG196590 MQC196590 MZY196590 NJU196590 NTQ196590 ODM196590 ONI196590 OXE196590 PHA196590 PQW196590 QAS196590 QKO196590 QUK196590 REG196590 ROC196590 RXY196590 SHU196590 SRQ196590 TBM196590 TLI196590 TVE196590 UFA196590 UOW196590 UYS196590 VIO196590 VSK196590 WCG196590 WMC196590 WVY196590 N262126 JM262126 TI262126 ADE262126 ANA262126 AWW262126 BGS262126 BQO262126 CAK262126 CKG262126 CUC262126 DDY262126 DNU262126 DXQ262126 EHM262126 ERI262126 FBE262126 FLA262126 FUW262126 GES262126 GOO262126 GYK262126 HIG262126 HSC262126 IBY262126 ILU262126 IVQ262126 JFM262126 JPI262126 JZE262126 KJA262126 KSW262126 LCS262126 LMO262126 LWK262126 MGG262126 MQC262126 MZY262126 NJU262126 NTQ262126 ODM262126 ONI262126 OXE262126 PHA262126 PQW262126 QAS262126 QKO262126 QUK262126 REG262126 ROC262126 RXY262126 SHU262126 SRQ262126 TBM262126 TLI262126 TVE262126 UFA262126 UOW262126 UYS262126 VIO262126 VSK262126 WCG262126 WMC262126 WVY262126 N327662 JM327662 TI327662 ADE327662 ANA327662 AWW327662 BGS327662 BQO327662 CAK327662 CKG327662 CUC327662 DDY327662 DNU327662 DXQ327662 EHM327662 ERI327662 FBE327662 FLA327662 FUW327662 GES327662 GOO327662 GYK327662 HIG327662 HSC327662 IBY327662 ILU327662 IVQ327662 JFM327662 JPI327662 JZE327662 KJA327662 KSW327662 LCS327662 LMO327662 LWK327662 MGG327662 MQC327662 MZY327662 NJU327662 NTQ327662 ODM327662 ONI327662 OXE327662 PHA327662 PQW327662 QAS327662 QKO327662 QUK327662 REG327662 ROC327662 RXY327662 SHU327662 SRQ327662 TBM327662 TLI327662 TVE327662 UFA327662 UOW327662 UYS327662 VIO327662 VSK327662 WCG327662 WMC327662 WVY327662 N393198 JM393198 TI393198 ADE393198 ANA393198 AWW393198 BGS393198 BQO393198 CAK393198 CKG393198 CUC393198 DDY393198 DNU393198 DXQ393198 EHM393198 ERI393198 FBE393198 FLA393198 FUW393198 GES393198 GOO393198 GYK393198 HIG393198 HSC393198 IBY393198 ILU393198 IVQ393198 JFM393198 JPI393198 JZE393198 KJA393198 KSW393198 LCS393198 LMO393198 LWK393198 MGG393198 MQC393198 MZY393198 NJU393198 NTQ393198 ODM393198 ONI393198 OXE393198 PHA393198 PQW393198 QAS393198 QKO393198 QUK393198 REG393198 ROC393198 RXY393198 SHU393198 SRQ393198 TBM393198 TLI393198 TVE393198 UFA393198 UOW393198 UYS393198 VIO393198 VSK393198 WCG393198 WMC393198 WVY393198 N458734 JM458734 TI458734 ADE458734 ANA458734 AWW458734 BGS458734 BQO458734 CAK458734 CKG458734 CUC458734 DDY458734 DNU458734 DXQ458734 EHM458734 ERI458734 FBE458734 FLA458734 FUW458734 GES458734 GOO458734 GYK458734 HIG458734 HSC458734 IBY458734 ILU458734 IVQ458734 JFM458734 JPI458734 JZE458734 KJA458734 KSW458734 LCS458734 LMO458734 LWK458734 MGG458734 MQC458734 MZY458734 NJU458734 NTQ458734 ODM458734 ONI458734 OXE458734 PHA458734 PQW458734 QAS458734 QKO458734 QUK458734 REG458734 ROC458734 RXY458734 SHU458734 SRQ458734 TBM458734 TLI458734 TVE458734 UFA458734 UOW458734 UYS458734 VIO458734 VSK458734 WCG458734 WMC458734 WVY458734 N524270 JM524270 TI524270 ADE524270 ANA524270 AWW524270 BGS524270 BQO524270 CAK524270 CKG524270 CUC524270 DDY524270 DNU524270 DXQ524270 EHM524270 ERI524270 FBE524270 FLA524270 FUW524270 GES524270 GOO524270 GYK524270 HIG524270 HSC524270 IBY524270 ILU524270 IVQ524270 JFM524270 JPI524270 JZE524270 KJA524270 KSW524270 LCS524270 LMO524270 LWK524270 MGG524270 MQC524270 MZY524270 NJU524270 NTQ524270 ODM524270 ONI524270 OXE524270 PHA524270 PQW524270 QAS524270 QKO524270 QUK524270 REG524270 ROC524270 RXY524270 SHU524270 SRQ524270 TBM524270 TLI524270 TVE524270 UFA524270 UOW524270 UYS524270 VIO524270 VSK524270 WCG524270 WMC524270 WVY524270 N589806 JM589806 TI589806 ADE589806 ANA589806 AWW589806 BGS589806 BQO589806 CAK589806 CKG589806 CUC589806 DDY589806 DNU589806 DXQ589806 EHM589806 ERI589806 FBE589806 FLA589806 FUW589806 GES589806 GOO589806 GYK589806 HIG589806 HSC589806 IBY589806 ILU589806 IVQ589806 JFM589806 JPI589806 JZE589806 KJA589806 KSW589806 LCS589806 LMO589806 LWK589806 MGG589806 MQC589806 MZY589806 NJU589806 NTQ589806 ODM589806 ONI589806 OXE589806 PHA589806 PQW589806 QAS589806 QKO589806 QUK589806 REG589806 ROC589806 RXY589806 SHU589806 SRQ589806 TBM589806 TLI589806 TVE589806 UFA589806 UOW589806 UYS589806 VIO589806 VSK589806 WCG589806 WMC589806 WVY589806 N655342 JM655342 TI655342 ADE655342 ANA655342 AWW655342 BGS655342 BQO655342 CAK655342 CKG655342 CUC655342 DDY655342 DNU655342 DXQ655342 EHM655342 ERI655342 FBE655342 FLA655342 FUW655342 GES655342 GOO655342 GYK655342 HIG655342 HSC655342 IBY655342 ILU655342 IVQ655342 JFM655342 JPI655342 JZE655342 KJA655342 KSW655342 LCS655342 LMO655342 LWK655342 MGG655342 MQC655342 MZY655342 NJU655342 NTQ655342 ODM655342 ONI655342 OXE655342 PHA655342 PQW655342 QAS655342 QKO655342 QUK655342 REG655342 ROC655342 RXY655342 SHU655342 SRQ655342 TBM655342 TLI655342 TVE655342 UFA655342 UOW655342 UYS655342 VIO655342 VSK655342 WCG655342 WMC655342 WVY655342 N720878 JM720878 TI720878 ADE720878 ANA720878 AWW720878 BGS720878 BQO720878 CAK720878 CKG720878 CUC720878 DDY720878 DNU720878 DXQ720878 EHM720878 ERI720878 FBE720878 FLA720878 FUW720878 GES720878 GOO720878 GYK720878 HIG720878 HSC720878 IBY720878 ILU720878 IVQ720878 JFM720878 JPI720878 JZE720878 KJA720878 KSW720878 LCS720878 LMO720878 LWK720878 MGG720878 MQC720878 MZY720878 NJU720878 NTQ720878 ODM720878 ONI720878 OXE720878 PHA720878 PQW720878 QAS720878 QKO720878 QUK720878 REG720878 ROC720878 RXY720878 SHU720878 SRQ720878 TBM720878 TLI720878 TVE720878 UFA720878 UOW720878 UYS720878 VIO720878 VSK720878 WCG720878 WMC720878 WVY720878 N786414 JM786414 TI786414 ADE786414 ANA786414 AWW786414 BGS786414 BQO786414 CAK786414 CKG786414 CUC786414 DDY786414 DNU786414 DXQ786414 EHM786414 ERI786414 FBE786414 FLA786414 FUW786414 GES786414 GOO786414 GYK786414 HIG786414 HSC786414 IBY786414 ILU786414 IVQ786414 JFM786414 JPI786414 JZE786414 KJA786414 KSW786414 LCS786414 LMO786414 LWK786414 MGG786414 MQC786414 MZY786414 NJU786414 NTQ786414 ODM786414 ONI786414 OXE786414 PHA786414 PQW786414 QAS786414 QKO786414 QUK786414 REG786414 ROC786414 RXY786414 SHU786414 SRQ786414 TBM786414 TLI786414 TVE786414 UFA786414 UOW786414 UYS786414 VIO786414 VSK786414 WCG786414 WMC786414 WVY786414 N851950 JM851950 TI851950 ADE851950 ANA851950 AWW851950 BGS851950 BQO851950 CAK851950 CKG851950 CUC851950 DDY851950 DNU851950 DXQ851950 EHM851950 ERI851950 FBE851950 FLA851950 FUW851950 GES851950 GOO851950 GYK851950 HIG851950 HSC851950 IBY851950 ILU851950 IVQ851950 JFM851950 JPI851950 JZE851950 KJA851950 KSW851950 LCS851950 LMO851950 LWK851950 MGG851950 MQC851950 MZY851950 NJU851950 NTQ851950 ODM851950 ONI851950 OXE851950 PHA851950 PQW851950 QAS851950 QKO851950 QUK851950 REG851950 ROC851950 RXY851950 SHU851950 SRQ851950 TBM851950 TLI851950 TVE851950 UFA851950 UOW851950 UYS851950 VIO851950 VSK851950 WCG851950 WMC851950 WVY851950 N917486 JM917486 TI917486 ADE917486 ANA917486 AWW917486 BGS917486 BQO917486 CAK917486 CKG917486 CUC917486 DDY917486 DNU917486 DXQ917486 EHM917486 ERI917486 FBE917486 FLA917486 FUW917486 GES917486 GOO917486 GYK917486 HIG917486 HSC917486 IBY917486 ILU917486 IVQ917486 JFM917486 JPI917486 JZE917486 KJA917486 KSW917486 LCS917486 LMO917486 LWK917486 MGG917486 MQC917486 MZY917486 NJU917486 NTQ917486 ODM917486 ONI917486 OXE917486 PHA917486 PQW917486 QAS917486 QKO917486 QUK917486 REG917486 ROC917486 RXY917486 SHU917486 SRQ917486 TBM917486 TLI917486 TVE917486 UFA917486 UOW917486 UYS917486 VIO917486 VSK917486 WCG917486 WMC917486 WVY917486 N983022 JM983022 TI983022 ADE983022 ANA983022 AWW983022 BGS983022 BQO983022 CAK983022 CKG983022 CUC983022 DDY983022 DNU983022 DXQ983022 EHM983022 ERI983022 FBE983022 FLA983022 FUW983022 GES983022 GOO983022 GYK983022 HIG983022 HSC983022 IBY983022 ILU983022 IVQ983022 JFM983022 JPI983022 JZE983022 KJA983022 KSW983022 LCS983022 LMO983022 LWK983022 MGG983022 MQC983022 MZY983022 NJU983022 NTQ983022 ODM983022 ONI983022 OXE983022 PHA983022 PQW983022 QAS983022 QKO983022 QUK983022 REG983022 ROC983022 RXY983022 SHU983022 SRQ983022 TBM983022 TLI983022 TVE983022 UFA983022 UOW983022 UYS983022 VIO983022 VSK983022 WCG983022 WMC983022 WVY983022 I65518 JH65518 TD65518 ACZ65518 AMV65518 AWR65518 BGN65518 BQJ65518 CAF65518 CKB65518 CTX65518 DDT65518 DNP65518 DXL65518 EHH65518 ERD65518 FAZ65518 FKV65518 FUR65518 GEN65518 GOJ65518 GYF65518 HIB65518 HRX65518 IBT65518 ILP65518 IVL65518 JFH65518 JPD65518 JYZ65518 KIV65518 KSR65518 LCN65518 LMJ65518 LWF65518 MGB65518 MPX65518 MZT65518 NJP65518 NTL65518 ODH65518 OND65518 OWZ65518 PGV65518 PQR65518 QAN65518 QKJ65518 QUF65518 REB65518 RNX65518 RXT65518 SHP65518 SRL65518 TBH65518 TLD65518 TUZ65518 UEV65518 UOR65518 UYN65518 VIJ65518 VSF65518 WCB65518 WLX65518 WVT65518 I131054 JH131054 TD131054 ACZ131054 AMV131054 AWR131054 BGN131054 BQJ131054 CAF131054 CKB131054 CTX131054 DDT131054 DNP131054 DXL131054 EHH131054 ERD131054 FAZ131054 FKV131054 FUR131054 GEN131054 GOJ131054 GYF131054 HIB131054 HRX131054 IBT131054 ILP131054 IVL131054 JFH131054 JPD131054 JYZ131054 KIV131054 KSR131054 LCN131054 LMJ131054 LWF131054 MGB131054 MPX131054 MZT131054 NJP131054 NTL131054 ODH131054 OND131054 OWZ131054 PGV131054 PQR131054 QAN131054 QKJ131054 QUF131054 REB131054 RNX131054 RXT131054 SHP131054 SRL131054 TBH131054 TLD131054 TUZ131054 UEV131054 UOR131054 UYN131054 VIJ131054 VSF131054 WCB131054 WLX131054 WVT131054 I196590 JH196590 TD196590 ACZ196590 AMV196590 AWR196590 BGN196590 BQJ196590 CAF196590 CKB196590 CTX196590 DDT196590 DNP196590 DXL196590 EHH196590 ERD196590 FAZ196590 FKV196590 FUR196590 GEN196590 GOJ196590 GYF196590 HIB196590 HRX196590 IBT196590 ILP196590 IVL196590 JFH196590 JPD196590 JYZ196590 KIV196590 KSR196590 LCN196590 LMJ196590 LWF196590 MGB196590 MPX196590 MZT196590 NJP196590 NTL196590 ODH196590 OND196590 OWZ196590 PGV196590 PQR196590 QAN196590 QKJ196590 QUF196590 REB196590 RNX196590 RXT196590 SHP196590 SRL196590 TBH196590 TLD196590 TUZ196590 UEV196590 UOR196590 UYN196590 VIJ196590 VSF196590 WCB196590 WLX196590 WVT196590 I262126 JH262126 TD262126 ACZ262126 AMV262126 AWR262126 BGN262126 BQJ262126 CAF262126 CKB262126 CTX262126 DDT262126 DNP262126 DXL262126 EHH262126 ERD262126 FAZ262126 FKV262126 FUR262126 GEN262126 GOJ262126 GYF262126 HIB262126 HRX262126 IBT262126 ILP262126 IVL262126 JFH262126 JPD262126 JYZ262126 KIV262126 KSR262126 LCN262126 LMJ262126 LWF262126 MGB262126 MPX262126 MZT262126 NJP262126 NTL262126 ODH262126 OND262126 OWZ262126 PGV262126 PQR262126 QAN262126 QKJ262126 QUF262126 REB262126 RNX262126 RXT262126 SHP262126 SRL262126 TBH262126 TLD262126 TUZ262126 UEV262126 UOR262126 UYN262126 VIJ262126 VSF262126 WCB262126 WLX262126 WVT262126 I327662 JH327662 TD327662 ACZ327662 AMV327662 AWR327662 BGN327662 BQJ327662 CAF327662 CKB327662 CTX327662 DDT327662 DNP327662 DXL327662 EHH327662 ERD327662 FAZ327662 FKV327662 FUR327662 GEN327662 GOJ327662 GYF327662 HIB327662 HRX327662 IBT327662 ILP327662 IVL327662 JFH327662 JPD327662 JYZ327662 KIV327662 KSR327662 LCN327662 LMJ327662 LWF327662 MGB327662 MPX327662 MZT327662 NJP327662 NTL327662 ODH327662 OND327662 OWZ327662 PGV327662 PQR327662 QAN327662 QKJ327662 QUF327662 REB327662 RNX327662 RXT327662 SHP327662 SRL327662 TBH327662 TLD327662 TUZ327662 UEV327662 UOR327662 UYN327662 VIJ327662 VSF327662 WCB327662 WLX327662 WVT327662 I393198 JH393198 TD393198 ACZ393198 AMV393198 AWR393198 BGN393198 BQJ393198 CAF393198 CKB393198 CTX393198 DDT393198 DNP393198 DXL393198 EHH393198 ERD393198 FAZ393198 FKV393198 FUR393198 GEN393198 GOJ393198 GYF393198 HIB393198 HRX393198 IBT393198 ILP393198 IVL393198 JFH393198 JPD393198 JYZ393198 KIV393198 KSR393198 LCN393198 LMJ393198 LWF393198 MGB393198 MPX393198 MZT393198 NJP393198 NTL393198 ODH393198 OND393198 OWZ393198 PGV393198 PQR393198 QAN393198 QKJ393198 QUF393198 REB393198 RNX393198 RXT393198 SHP393198 SRL393198 TBH393198 TLD393198 TUZ393198 UEV393198 UOR393198 UYN393198 VIJ393198 VSF393198 WCB393198 WLX393198 WVT393198 I458734 JH458734 TD458734 ACZ458734 AMV458734 AWR458734 BGN458734 BQJ458734 CAF458734 CKB458734 CTX458734 DDT458734 DNP458734 DXL458734 EHH458734 ERD458734 FAZ458734 FKV458734 FUR458734 GEN458734 GOJ458734 GYF458734 HIB458734 HRX458734 IBT458734 ILP458734 IVL458734 JFH458734 JPD458734 JYZ458734 KIV458734 KSR458734 LCN458734 LMJ458734 LWF458734 MGB458734 MPX458734 MZT458734 NJP458734 NTL458734 ODH458734 OND458734 OWZ458734 PGV458734 PQR458734 QAN458734 QKJ458734 QUF458734 REB458734 RNX458734 RXT458734 SHP458734 SRL458734 TBH458734 TLD458734 TUZ458734 UEV458734 UOR458734 UYN458734 VIJ458734 VSF458734 WCB458734 WLX458734 WVT458734 I524270 JH524270 TD524270 ACZ524270 AMV524270 AWR524270 BGN524270 BQJ524270 CAF524270 CKB524270 CTX524270 DDT524270 DNP524270 DXL524270 EHH524270 ERD524270 FAZ524270 FKV524270 FUR524270 GEN524270 GOJ524270 GYF524270 HIB524270 HRX524270 IBT524270 ILP524270 IVL524270 JFH524270 JPD524270 JYZ524270 KIV524270 KSR524270 LCN524270 LMJ524270 LWF524270 MGB524270 MPX524270 MZT524270 NJP524270 NTL524270 ODH524270 OND524270 OWZ524270 PGV524270 PQR524270 QAN524270 QKJ524270 QUF524270 REB524270 RNX524270 RXT524270 SHP524270 SRL524270 TBH524270 TLD524270 TUZ524270 UEV524270 UOR524270 UYN524270 VIJ524270 VSF524270 WCB524270 WLX524270 WVT524270 I589806 JH589806 TD589806 ACZ589806 AMV589806 AWR589806 BGN589806 BQJ589806 CAF589806 CKB589806 CTX589806 DDT589806 DNP589806 DXL589806 EHH589806 ERD589806 FAZ589806 FKV589806 FUR589806 GEN589806 GOJ589806 GYF589806 HIB589806 HRX589806 IBT589806 ILP589806 IVL589806 JFH589806 JPD589806 JYZ589806 KIV589806 KSR589806 LCN589806 LMJ589806 LWF589806 MGB589806 MPX589806 MZT589806 NJP589806 NTL589806 ODH589806 OND589806 OWZ589806 PGV589806 PQR589806 QAN589806 QKJ589806 QUF589806 REB589806 RNX589806 RXT589806 SHP589806 SRL589806 TBH589806 TLD589806 TUZ589806 UEV589806 UOR589806 UYN589806 VIJ589806 VSF589806 WCB589806 WLX589806 WVT589806 I655342 JH655342 TD655342 ACZ655342 AMV655342 AWR655342 BGN655342 BQJ655342 CAF655342 CKB655342 CTX655342 DDT655342 DNP655342 DXL655342 EHH655342 ERD655342 FAZ655342 FKV655342 FUR655342 GEN655342 GOJ655342 GYF655342 HIB655342 HRX655342 IBT655342 ILP655342 IVL655342 JFH655342 JPD655342 JYZ655342 KIV655342 KSR655342 LCN655342 LMJ655342 LWF655342 MGB655342 MPX655342 MZT655342 NJP655342 NTL655342 ODH655342 OND655342 OWZ655342 PGV655342 PQR655342 QAN655342 QKJ655342 QUF655342 REB655342 RNX655342 RXT655342 SHP655342 SRL655342 TBH655342 TLD655342 TUZ655342 UEV655342 UOR655342 UYN655342 VIJ655342 VSF655342 WCB655342 WLX655342 WVT655342 I720878 JH720878 TD720878 ACZ720878 AMV720878 AWR720878 BGN720878 BQJ720878 CAF720878 CKB720878 CTX720878 DDT720878 DNP720878 DXL720878 EHH720878 ERD720878 FAZ720878 FKV720878 FUR720878 GEN720878 GOJ720878 GYF720878 HIB720878 HRX720878 IBT720878 ILP720878 IVL720878 JFH720878 JPD720878 JYZ720878 KIV720878 KSR720878 LCN720878 LMJ720878 LWF720878 MGB720878 MPX720878 MZT720878 NJP720878 NTL720878 ODH720878 OND720878 OWZ720878 PGV720878 PQR720878 QAN720878 QKJ720878 QUF720878 REB720878 RNX720878 RXT720878 SHP720878 SRL720878 TBH720878 TLD720878 TUZ720878 UEV720878 UOR720878 UYN720878 VIJ720878 VSF720878 WCB720878 WLX720878 WVT720878 I786414 JH786414 TD786414 ACZ786414 AMV786414 AWR786414 BGN786414 BQJ786414 CAF786414 CKB786414 CTX786414 DDT786414 DNP786414 DXL786414 EHH786414 ERD786414 FAZ786414 FKV786414 FUR786414 GEN786414 GOJ786414 GYF786414 HIB786414 HRX786414 IBT786414 ILP786414 IVL786414 JFH786414 JPD786414 JYZ786414 KIV786414 KSR786414 LCN786414 LMJ786414 LWF786414 MGB786414 MPX786414 MZT786414 NJP786414 NTL786414 ODH786414 OND786414 OWZ786414 PGV786414 PQR786414 QAN786414 QKJ786414 QUF786414 REB786414 RNX786414 RXT786414 SHP786414 SRL786414 TBH786414 TLD786414 TUZ786414 UEV786414 UOR786414 UYN786414 VIJ786414 VSF786414 WCB786414 WLX786414 WVT786414 I851950 JH851950 TD851950 ACZ851950 AMV851950 AWR851950 BGN851950 BQJ851950 CAF851950 CKB851950 CTX851950 DDT851950 DNP851950 DXL851950 EHH851950 ERD851950 FAZ851950 FKV851950 FUR851950 GEN851950 GOJ851950 GYF851950 HIB851950 HRX851950 IBT851950 ILP851950 IVL851950 JFH851950 JPD851950 JYZ851950 KIV851950 KSR851950 LCN851950 LMJ851950 LWF851950 MGB851950 MPX851950 MZT851950 NJP851950 NTL851950 ODH851950 OND851950 OWZ851950 PGV851950 PQR851950 QAN851950 QKJ851950 QUF851950 REB851950 RNX851950 RXT851950 SHP851950 SRL851950 TBH851950 TLD851950 TUZ851950 UEV851950 UOR851950 UYN851950 VIJ851950 VSF851950 WCB851950 WLX851950 WVT851950 I917486 JH917486 TD917486 ACZ917486 AMV917486 AWR917486 BGN917486 BQJ917486 CAF917486 CKB917486 CTX917486 DDT917486 DNP917486 DXL917486 EHH917486 ERD917486 FAZ917486 FKV917486 FUR917486 GEN917486 GOJ917486 GYF917486 HIB917486 HRX917486 IBT917486 ILP917486 IVL917486 JFH917486 JPD917486 JYZ917486 KIV917486 KSR917486 LCN917486 LMJ917486 LWF917486 MGB917486 MPX917486 MZT917486 NJP917486 NTL917486 ODH917486 OND917486 OWZ917486 PGV917486 PQR917486 QAN917486 QKJ917486 QUF917486 REB917486 RNX917486 RXT917486 SHP917486 SRL917486 TBH917486 TLD917486 TUZ917486 UEV917486 UOR917486 UYN917486 VIJ917486 VSF917486 WCB917486 WLX917486 WVT917486 I983022 JH983022 TD983022 ACZ983022 AMV983022 AWR983022 BGN983022 BQJ983022 CAF983022 CKB983022 CTX983022 DDT983022 DNP983022 DXL983022 EHH983022 ERD983022 FAZ983022 FKV983022 FUR983022 GEN983022 GOJ983022 GYF983022 HIB983022 HRX983022 IBT983022 ILP983022 IVL983022 JFH983022 JPD983022 JYZ983022 KIV983022 KSR983022 LCN983022 LMJ983022 LWF983022 MGB983022 MPX983022 MZT983022 NJP983022 NTL983022 ODH983022 OND983022 OWZ983022 PGV983022 PQR983022 QAN983022 QKJ983022 QUF983022 REB983022 RNX983022 RXT983022 SHP983022 SRL983022 TBH983022 TLD983022 TUZ983022 UEV983022 UOR983022 UYN983022 VIJ983022 VSF983022 WCB983022 WLX983022 WVT983022 D65520 JC65520 SY65520 ACU65520 AMQ65520 AWM65520 BGI65520 BQE65520 CAA65520 CJW65520 CTS65520 DDO65520 DNK65520 DXG65520 EHC65520 EQY65520 FAU65520 FKQ65520 FUM65520 GEI65520 GOE65520 GYA65520 HHW65520 HRS65520 IBO65520 ILK65520 IVG65520 JFC65520 JOY65520 JYU65520 KIQ65520 KSM65520 LCI65520 LME65520 LWA65520 MFW65520 MPS65520 MZO65520 NJK65520 NTG65520 ODC65520 OMY65520 OWU65520 PGQ65520 PQM65520 QAI65520 QKE65520 QUA65520 RDW65520 RNS65520 RXO65520 SHK65520 SRG65520 TBC65520 TKY65520 TUU65520 UEQ65520 UOM65520 UYI65520 VIE65520 VSA65520 WBW65520 WLS65520 WVO65520 D131056 JC131056 SY131056 ACU131056 AMQ131056 AWM131056 BGI131056 BQE131056 CAA131056 CJW131056 CTS131056 DDO131056 DNK131056 DXG131056 EHC131056 EQY131056 FAU131056 FKQ131056 FUM131056 GEI131056 GOE131056 GYA131056 HHW131056 HRS131056 IBO131056 ILK131056 IVG131056 JFC131056 JOY131056 JYU131056 KIQ131056 KSM131056 LCI131056 LME131056 LWA131056 MFW131056 MPS131056 MZO131056 NJK131056 NTG131056 ODC131056 OMY131056 OWU131056 PGQ131056 PQM131056 QAI131056 QKE131056 QUA131056 RDW131056 RNS131056 RXO131056 SHK131056 SRG131056 TBC131056 TKY131056 TUU131056 UEQ131056 UOM131056 UYI131056 VIE131056 VSA131056 WBW131056 WLS131056 WVO131056 D196592 JC196592 SY196592 ACU196592 AMQ196592 AWM196592 BGI196592 BQE196592 CAA196592 CJW196592 CTS196592 DDO196592 DNK196592 DXG196592 EHC196592 EQY196592 FAU196592 FKQ196592 FUM196592 GEI196592 GOE196592 GYA196592 HHW196592 HRS196592 IBO196592 ILK196592 IVG196592 JFC196592 JOY196592 JYU196592 KIQ196592 KSM196592 LCI196592 LME196592 LWA196592 MFW196592 MPS196592 MZO196592 NJK196592 NTG196592 ODC196592 OMY196592 OWU196592 PGQ196592 PQM196592 QAI196592 QKE196592 QUA196592 RDW196592 RNS196592 RXO196592 SHK196592 SRG196592 TBC196592 TKY196592 TUU196592 UEQ196592 UOM196592 UYI196592 VIE196592 VSA196592 WBW196592 WLS196592 WVO196592 D262128 JC262128 SY262128 ACU262128 AMQ262128 AWM262128 BGI262128 BQE262128 CAA262128 CJW262128 CTS262128 DDO262128 DNK262128 DXG262128 EHC262128 EQY262128 FAU262128 FKQ262128 FUM262128 GEI262128 GOE262128 GYA262128 HHW262128 HRS262128 IBO262128 ILK262128 IVG262128 JFC262128 JOY262128 JYU262128 KIQ262128 KSM262128 LCI262128 LME262128 LWA262128 MFW262128 MPS262128 MZO262128 NJK262128 NTG262128 ODC262128 OMY262128 OWU262128 PGQ262128 PQM262128 QAI262128 QKE262128 QUA262128 RDW262128 RNS262128 RXO262128 SHK262128 SRG262128 TBC262128 TKY262128 TUU262128 UEQ262128 UOM262128 UYI262128 VIE262128 VSA262128 WBW262128 WLS262128 WVO262128 D327664 JC327664 SY327664 ACU327664 AMQ327664 AWM327664 BGI327664 BQE327664 CAA327664 CJW327664 CTS327664 DDO327664 DNK327664 DXG327664 EHC327664 EQY327664 FAU327664 FKQ327664 FUM327664 GEI327664 GOE327664 GYA327664 HHW327664 HRS327664 IBO327664 ILK327664 IVG327664 JFC327664 JOY327664 JYU327664 KIQ327664 KSM327664 LCI327664 LME327664 LWA327664 MFW327664 MPS327664 MZO327664 NJK327664 NTG327664 ODC327664 OMY327664 OWU327664 PGQ327664 PQM327664 QAI327664 QKE327664 QUA327664 RDW327664 RNS327664 RXO327664 SHK327664 SRG327664 TBC327664 TKY327664 TUU327664 UEQ327664 UOM327664 UYI327664 VIE327664 VSA327664 WBW327664 WLS327664 WVO327664 D393200 JC393200 SY393200 ACU393200 AMQ393200 AWM393200 BGI393200 BQE393200 CAA393200 CJW393200 CTS393200 DDO393200 DNK393200 DXG393200 EHC393200 EQY393200 FAU393200 FKQ393200 FUM393200 GEI393200 GOE393200 GYA393200 HHW393200 HRS393200 IBO393200 ILK393200 IVG393200 JFC393200 JOY393200 JYU393200 KIQ393200 KSM393200 LCI393200 LME393200 LWA393200 MFW393200 MPS393200 MZO393200 NJK393200 NTG393200 ODC393200 OMY393200 OWU393200 PGQ393200 PQM393200 QAI393200 QKE393200 QUA393200 RDW393200 RNS393200 RXO393200 SHK393200 SRG393200 TBC393200 TKY393200 TUU393200 UEQ393200 UOM393200 UYI393200 VIE393200 VSA393200 WBW393200 WLS393200 WVO393200 D458736 JC458736 SY458736 ACU458736 AMQ458736 AWM458736 BGI458736 BQE458736 CAA458736 CJW458736 CTS458736 DDO458736 DNK458736 DXG458736 EHC458736 EQY458736 FAU458736 FKQ458736 FUM458736 GEI458736 GOE458736 GYA458736 HHW458736 HRS458736 IBO458736 ILK458736 IVG458736 JFC458736 JOY458736 JYU458736 KIQ458736 KSM458736 LCI458736 LME458736 LWA458736 MFW458736 MPS458736 MZO458736 NJK458736 NTG458736 ODC458736 OMY458736 OWU458736 PGQ458736 PQM458736 QAI458736 QKE458736 QUA458736 RDW458736 RNS458736 RXO458736 SHK458736 SRG458736 TBC458736 TKY458736 TUU458736 UEQ458736 UOM458736 UYI458736 VIE458736 VSA458736 WBW458736 WLS458736 WVO458736 D524272 JC524272 SY524272 ACU524272 AMQ524272 AWM524272 BGI524272 BQE524272 CAA524272 CJW524272 CTS524272 DDO524272 DNK524272 DXG524272 EHC524272 EQY524272 FAU524272 FKQ524272 FUM524272 GEI524272 GOE524272 GYA524272 HHW524272 HRS524272 IBO524272 ILK524272 IVG524272 JFC524272 JOY524272 JYU524272 KIQ524272 KSM524272 LCI524272 LME524272 LWA524272 MFW524272 MPS524272 MZO524272 NJK524272 NTG524272 ODC524272 OMY524272 OWU524272 PGQ524272 PQM524272 QAI524272 QKE524272 QUA524272 RDW524272 RNS524272 RXO524272 SHK524272 SRG524272 TBC524272 TKY524272 TUU524272 UEQ524272 UOM524272 UYI524272 VIE524272 VSA524272 WBW524272 WLS524272 WVO524272 D589808 JC589808 SY589808 ACU589808 AMQ589808 AWM589808 BGI589808 BQE589808 CAA589808 CJW589808 CTS589808 DDO589808 DNK589808 DXG589808 EHC589808 EQY589808 FAU589808 FKQ589808 FUM589808 GEI589808 GOE589808 GYA589808 HHW589808 HRS589808 IBO589808 ILK589808 IVG589808 JFC589808 JOY589808 JYU589808 KIQ589808 KSM589808 LCI589808 LME589808 LWA589808 MFW589808 MPS589808 MZO589808 NJK589808 NTG589808 ODC589808 OMY589808 OWU589808 PGQ589808 PQM589808 QAI589808 QKE589808 QUA589808 RDW589808 RNS589808 RXO589808 SHK589808 SRG589808 TBC589808 TKY589808 TUU589808 UEQ589808 UOM589808 UYI589808 VIE589808 VSA589808 WBW589808 WLS589808 WVO589808 D655344 JC655344 SY655344 ACU655344 AMQ655344 AWM655344 BGI655344 BQE655344 CAA655344 CJW655344 CTS655344 DDO655344 DNK655344 DXG655344 EHC655344 EQY655344 FAU655344 FKQ655344 FUM655344 GEI655344 GOE655344 GYA655344 HHW655344 HRS655344 IBO655344 ILK655344 IVG655344 JFC655344 JOY655344 JYU655344 KIQ655344 KSM655344 LCI655344 LME655344 LWA655344 MFW655344 MPS655344 MZO655344 NJK655344 NTG655344 ODC655344 OMY655344 OWU655344 PGQ655344 PQM655344 QAI655344 QKE655344 QUA655344 RDW655344 RNS655344 RXO655344 SHK655344 SRG655344 TBC655344 TKY655344 TUU655344 UEQ655344 UOM655344 UYI655344 VIE655344 VSA655344 WBW655344 WLS655344 WVO655344 D720880 JC720880 SY720880 ACU720880 AMQ720880 AWM720880 BGI720880 BQE720880 CAA720880 CJW720880 CTS720880 DDO720880 DNK720880 DXG720880 EHC720880 EQY720880 FAU720880 FKQ720880 FUM720880 GEI720880 GOE720880 GYA720880 HHW720880 HRS720880 IBO720880 ILK720880 IVG720880 JFC720880 JOY720880 JYU720880 KIQ720880 KSM720880 LCI720880 LME720880 LWA720880 MFW720880 MPS720880 MZO720880 NJK720880 NTG720880 ODC720880 OMY720880 OWU720880 PGQ720880 PQM720880 QAI720880 QKE720880 QUA720880 RDW720880 RNS720880 RXO720880 SHK720880 SRG720880 TBC720880 TKY720880 TUU720880 UEQ720880 UOM720880 UYI720880 VIE720880 VSA720880 WBW720880 WLS720880 WVO720880 D786416 JC786416 SY786416 ACU786416 AMQ786416 AWM786416 BGI786416 BQE786416 CAA786416 CJW786416 CTS786416 DDO786416 DNK786416 DXG786416 EHC786416 EQY786416 FAU786416 FKQ786416 FUM786416 GEI786416 GOE786416 GYA786416 HHW786416 HRS786416 IBO786416 ILK786416 IVG786416 JFC786416 JOY786416 JYU786416 KIQ786416 KSM786416 LCI786416 LME786416 LWA786416 MFW786416 MPS786416 MZO786416 NJK786416 NTG786416 ODC786416 OMY786416 OWU786416 PGQ786416 PQM786416 QAI786416 QKE786416 QUA786416 RDW786416 RNS786416 RXO786416 SHK786416 SRG786416 TBC786416 TKY786416 TUU786416 UEQ786416 UOM786416 UYI786416 VIE786416 VSA786416 WBW786416 WLS786416 WVO786416 D851952 JC851952 SY851952 ACU851952 AMQ851952 AWM851952 BGI851952 BQE851952 CAA851952 CJW851952 CTS851952 DDO851952 DNK851952 DXG851952 EHC851952 EQY851952 FAU851952 FKQ851952 FUM851952 GEI851952 GOE851952 GYA851952 HHW851952 HRS851952 IBO851952 ILK851952 IVG851952 JFC851952 JOY851952 JYU851952 KIQ851952 KSM851952 LCI851952 LME851952 LWA851952 MFW851952 MPS851952 MZO851952 NJK851952 NTG851952 ODC851952 OMY851952 OWU851952 PGQ851952 PQM851952 QAI851952 QKE851952 QUA851952 RDW851952 RNS851952 RXO851952 SHK851952 SRG851952 TBC851952 TKY851952 TUU851952 UEQ851952 UOM851952 UYI851952 VIE851952 VSA851952 WBW851952 WLS851952 WVO851952 D917488 JC917488 SY917488 ACU917488 AMQ917488 AWM917488 BGI917488 BQE917488 CAA917488 CJW917488 CTS917488 DDO917488 DNK917488 DXG917488 EHC917488 EQY917488 FAU917488 FKQ917488 FUM917488 GEI917488 GOE917488 GYA917488 HHW917488 HRS917488 IBO917488 ILK917488 IVG917488 JFC917488 JOY917488 JYU917488 KIQ917488 KSM917488 LCI917488 LME917488 LWA917488 MFW917488 MPS917488 MZO917488 NJK917488 NTG917488 ODC917488 OMY917488 OWU917488 PGQ917488 PQM917488 QAI917488 QKE917488 QUA917488 RDW917488 RNS917488 RXO917488 SHK917488 SRG917488 TBC917488 TKY917488 TUU917488 UEQ917488 UOM917488 UYI917488 VIE917488 VSA917488 WBW917488 WLS917488 WVO917488 D983024 JC983024 SY983024 ACU983024 AMQ983024 AWM983024 BGI983024 BQE983024 CAA983024 CJW983024 CTS983024 DDO983024 DNK983024 DXG983024 EHC983024 EQY983024 FAU983024 FKQ983024 FUM983024 GEI983024 GOE983024 GYA983024 HHW983024 HRS983024 IBO983024 ILK983024 IVG983024 JFC983024 JOY983024 JYU983024 KIQ983024 KSM983024 LCI983024 LME983024 LWA983024 MFW983024 MPS983024 MZO983024 NJK983024 NTG983024 ODC983024 OMY983024 OWU983024 PGQ983024 PQM983024 QAI983024 QKE983024 QUA983024 RDW983024 RNS983024 RXO983024 SHK983024 SRG983024 TBC983024 TKY983024 TUU983024 UEQ983024 UOM983024 UYI983024 VIE983024 VSA983024 WBW983024 WLS983024 WVO983024 X65558 JU65558 TQ65558 ADM65558 ANI65558 AXE65558 BHA65558 BQW65558 CAS65558 CKO65558 CUK65558 DEG65558 DOC65558 DXY65558 EHU65558 ERQ65558 FBM65558 FLI65558 FVE65558 GFA65558 GOW65558 GYS65558 HIO65558 HSK65558 ICG65558 IMC65558 IVY65558 JFU65558 JPQ65558 JZM65558 KJI65558 KTE65558 LDA65558 LMW65558 LWS65558 MGO65558 MQK65558 NAG65558 NKC65558 NTY65558 ODU65558 ONQ65558 OXM65558 PHI65558 PRE65558 QBA65558 QKW65558 QUS65558 REO65558 ROK65558 RYG65558 SIC65558 SRY65558 TBU65558 TLQ65558 TVM65558 UFI65558 UPE65558 UZA65558 VIW65558 VSS65558 WCO65558 WMK65558 WWG65558 X131094 JU131094 TQ131094 ADM131094 ANI131094 AXE131094 BHA131094 BQW131094 CAS131094 CKO131094 CUK131094 DEG131094 DOC131094 DXY131094 EHU131094 ERQ131094 FBM131094 FLI131094 FVE131094 GFA131094 GOW131094 GYS131094 HIO131094 HSK131094 ICG131094 IMC131094 IVY131094 JFU131094 JPQ131094 JZM131094 KJI131094 KTE131094 LDA131094 LMW131094 LWS131094 MGO131094 MQK131094 NAG131094 NKC131094 NTY131094 ODU131094 ONQ131094 OXM131094 PHI131094 PRE131094 QBA131094 QKW131094 QUS131094 REO131094 ROK131094 RYG131094 SIC131094 SRY131094 TBU131094 TLQ131094 TVM131094 UFI131094 UPE131094 UZA131094 VIW131094 VSS131094 WCO131094 WMK131094 WWG131094 X196630 JU196630 TQ196630 ADM196630 ANI196630 AXE196630 BHA196630 BQW196630 CAS196630 CKO196630 CUK196630 DEG196630 DOC196630 DXY196630 EHU196630 ERQ196630 FBM196630 FLI196630 FVE196630 GFA196630 GOW196630 GYS196630 HIO196630 HSK196630 ICG196630 IMC196630 IVY196630 JFU196630 JPQ196630 JZM196630 KJI196630 KTE196630 LDA196630 LMW196630 LWS196630 MGO196630 MQK196630 NAG196630 NKC196630 NTY196630 ODU196630 ONQ196630 OXM196630 PHI196630 PRE196630 QBA196630 QKW196630 QUS196630 REO196630 ROK196630 RYG196630 SIC196630 SRY196630 TBU196630 TLQ196630 TVM196630 UFI196630 UPE196630 UZA196630 VIW196630 VSS196630 WCO196630 WMK196630 WWG196630 X262166 JU262166 TQ262166 ADM262166 ANI262166 AXE262166 BHA262166 BQW262166 CAS262166 CKO262166 CUK262166 DEG262166 DOC262166 DXY262166 EHU262166 ERQ262166 FBM262166 FLI262166 FVE262166 GFA262166 GOW262166 GYS262166 HIO262166 HSK262166 ICG262166 IMC262166 IVY262166 JFU262166 JPQ262166 JZM262166 KJI262166 KTE262166 LDA262166 LMW262166 LWS262166 MGO262166 MQK262166 NAG262166 NKC262166 NTY262166 ODU262166 ONQ262166 OXM262166 PHI262166 PRE262166 QBA262166 QKW262166 QUS262166 REO262166 ROK262166 RYG262166 SIC262166 SRY262166 TBU262166 TLQ262166 TVM262166 UFI262166 UPE262166 UZA262166 VIW262166 VSS262166 WCO262166 WMK262166 WWG262166 X327702 JU327702 TQ327702 ADM327702 ANI327702 AXE327702 BHA327702 BQW327702 CAS327702 CKO327702 CUK327702 DEG327702 DOC327702 DXY327702 EHU327702 ERQ327702 FBM327702 FLI327702 FVE327702 GFA327702 GOW327702 GYS327702 HIO327702 HSK327702 ICG327702 IMC327702 IVY327702 JFU327702 JPQ327702 JZM327702 KJI327702 KTE327702 LDA327702 LMW327702 LWS327702 MGO327702 MQK327702 NAG327702 NKC327702 NTY327702 ODU327702 ONQ327702 OXM327702 PHI327702 PRE327702 QBA327702 QKW327702 QUS327702 REO327702 ROK327702 RYG327702 SIC327702 SRY327702 TBU327702 TLQ327702 TVM327702 UFI327702 UPE327702 UZA327702 VIW327702 VSS327702 WCO327702 WMK327702 WWG327702 X393238 JU393238 TQ393238 ADM393238 ANI393238 AXE393238 BHA393238 BQW393238 CAS393238 CKO393238 CUK393238 DEG393238 DOC393238 DXY393238 EHU393238 ERQ393238 FBM393238 FLI393238 FVE393238 GFA393238 GOW393238 GYS393238 HIO393238 HSK393238 ICG393238 IMC393238 IVY393238 JFU393238 JPQ393238 JZM393238 KJI393238 KTE393238 LDA393238 LMW393238 LWS393238 MGO393238 MQK393238 NAG393238 NKC393238 NTY393238 ODU393238 ONQ393238 OXM393238 PHI393238 PRE393238 QBA393238 QKW393238 QUS393238 REO393238 ROK393238 RYG393238 SIC393238 SRY393238 TBU393238 TLQ393238 TVM393238 UFI393238 UPE393238 UZA393238 VIW393238 VSS393238 WCO393238 WMK393238 WWG393238 X458774 JU458774 TQ458774 ADM458774 ANI458774 AXE458774 BHA458774 BQW458774 CAS458774 CKO458774 CUK458774 DEG458774 DOC458774 DXY458774 EHU458774 ERQ458774 FBM458774 FLI458774 FVE458774 GFA458774 GOW458774 GYS458774 HIO458774 HSK458774 ICG458774 IMC458774 IVY458774 JFU458774 JPQ458774 JZM458774 KJI458774 KTE458774 LDA458774 LMW458774 LWS458774 MGO458774 MQK458774 NAG458774 NKC458774 NTY458774 ODU458774 ONQ458774 OXM458774 PHI458774 PRE458774 QBA458774 QKW458774 QUS458774 REO458774 ROK458774 RYG458774 SIC458774 SRY458774 TBU458774 TLQ458774 TVM458774 UFI458774 UPE458774 UZA458774 VIW458774 VSS458774 WCO458774 WMK458774 WWG458774 X524310 JU524310 TQ524310 ADM524310 ANI524310 AXE524310 BHA524310 BQW524310 CAS524310 CKO524310 CUK524310 DEG524310 DOC524310 DXY524310 EHU524310 ERQ524310 FBM524310 FLI524310 FVE524310 GFA524310 GOW524310 GYS524310 HIO524310 HSK524310 ICG524310 IMC524310 IVY524310 JFU524310 JPQ524310 JZM524310 KJI524310 KTE524310 LDA524310 LMW524310 LWS524310 MGO524310 MQK524310 NAG524310 NKC524310 NTY524310 ODU524310 ONQ524310 OXM524310 PHI524310 PRE524310 QBA524310 QKW524310 QUS524310 REO524310 ROK524310 RYG524310 SIC524310 SRY524310 TBU524310 TLQ524310 TVM524310 UFI524310 UPE524310 UZA524310 VIW524310 VSS524310 WCO524310 WMK524310 WWG524310 X589846 JU589846 TQ589846 ADM589846 ANI589846 AXE589846 BHA589846 BQW589846 CAS589846 CKO589846 CUK589846 DEG589846 DOC589846 DXY589846 EHU589846 ERQ589846 FBM589846 FLI589846 FVE589846 GFA589846 GOW589846 GYS589846 HIO589846 HSK589846 ICG589846 IMC589846 IVY589846 JFU589846 JPQ589846 JZM589846 KJI589846 KTE589846 LDA589846 LMW589846 LWS589846 MGO589846 MQK589846 NAG589846 NKC589846 NTY589846 ODU589846 ONQ589846 OXM589846 PHI589846 PRE589846 QBA589846 QKW589846 QUS589846 REO589846 ROK589846 RYG589846 SIC589846 SRY589846 TBU589846 TLQ589846 TVM589846 UFI589846 UPE589846 UZA589846 VIW589846 VSS589846 WCO589846 WMK589846 WWG589846 X655382 JU655382 TQ655382 ADM655382 ANI655382 AXE655382 BHA655382 BQW655382 CAS655382 CKO655382 CUK655382 DEG655382 DOC655382 DXY655382 EHU655382 ERQ655382 FBM655382 FLI655382 FVE655382 GFA655382 GOW655382 GYS655382 HIO655382 HSK655382 ICG655382 IMC655382 IVY655382 JFU655382 JPQ655382 JZM655382 KJI655382 KTE655382 LDA655382 LMW655382 LWS655382 MGO655382 MQK655382 NAG655382 NKC655382 NTY655382 ODU655382 ONQ655382 OXM655382 PHI655382 PRE655382 QBA655382 QKW655382 QUS655382 REO655382 ROK655382 RYG655382 SIC655382 SRY655382 TBU655382 TLQ655382 TVM655382 UFI655382 UPE655382 UZA655382 VIW655382 VSS655382 WCO655382 WMK655382 WWG655382 X720918 JU720918 TQ720918 ADM720918 ANI720918 AXE720918 BHA720918 BQW720918 CAS720918 CKO720918 CUK720918 DEG720918 DOC720918 DXY720918 EHU720918 ERQ720918 FBM720918 FLI720918 FVE720918 GFA720918 GOW720918 GYS720918 HIO720918 HSK720918 ICG720918 IMC720918 IVY720918 JFU720918 JPQ720918 JZM720918 KJI720918 KTE720918 LDA720918 LMW720918 LWS720918 MGO720918 MQK720918 NAG720918 NKC720918 NTY720918 ODU720918 ONQ720918 OXM720918 PHI720918 PRE720918 QBA720918 QKW720918 QUS720918 REO720918 ROK720918 RYG720918 SIC720918 SRY720918 TBU720918 TLQ720918 TVM720918 UFI720918 UPE720918 UZA720918 VIW720918 VSS720918 WCO720918 WMK720918 WWG720918 X786454 JU786454 TQ786454 ADM786454 ANI786454 AXE786454 BHA786454 BQW786454 CAS786454 CKO786454 CUK786454 DEG786454 DOC786454 DXY786454 EHU786454 ERQ786454 FBM786454 FLI786454 FVE786454 GFA786454 GOW786454 GYS786454 HIO786454 HSK786454 ICG786454 IMC786454 IVY786454 JFU786454 JPQ786454 JZM786454 KJI786454 KTE786454 LDA786454 LMW786454 LWS786454 MGO786454 MQK786454 NAG786454 NKC786454 NTY786454 ODU786454 ONQ786454 OXM786454 PHI786454 PRE786454 QBA786454 QKW786454 QUS786454 REO786454 ROK786454 RYG786454 SIC786454 SRY786454 TBU786454 TLQ786454 TVM786454 UFI786454 UPE786454 UZA786454 VIW786454 VSS786454 WCO786454 WMK786454 WWG786454 X851990 JU851990 TQ851990 ADM851990 ANI851990 AXE851990 BHA851990 BQW851990 CAS851990 CKO851990 CUK851990 DEG851990 DOC851990 DXY851990 EHU851990 ERQ851990 FBM851990 FLI851990 FVE851990 GFA851990 GOW851990 GYS851990 HIO851990 HSK851990 ICG851990 IMC851990 IVY851990 JFU851990 JPQ851990 JZM851990 KJI851990 KTE851990 LDA851990 LMW851990 LWS851990 MGO851990 MQK851990 NAG851990 NKC851990 NTY851990 ODU851990 ONQ851990 OXM851990 PHI851990 PRE851990 QBA851990 QKW851990 QUS851990 REO851990 ROK851990 RYG851990 SIC851990 SRY851990 TBU851990 TLQ851990 TVM851990 UFI851990 UPE851990 UZA851990 VIW851990 VSS851990 WCO851990 WMK851990 WWG851990 X917526 JU917526 TQ917526 ADM917526 ANI917526 AXE917526 BHA917526 BQW917526 CAS917526 CKO917526 CUK917526 DEG917526 DOC917526 DXY917526 EHU917526 ERQ917526 FBM917526 FLI917526 FVE917526 GFA917526 GOW917526 GYS917526 HIO917526 HSK917526 ICG917526 IMC917526 IVY917526 JFU917526 JPQ917526 JZM917526 KJI917526 KTE917526 LDA917526 LMW917526 LWS917526 MGO917526 MQK917526 NAG917526 NKC917526 NTY917526 ODU917526 ONQ917526 OXM917526 PHI917526 PRE917526 QBA917526 QKW917526 QUS917526 REO917526 ROK917526 RYG917526 SIC917526 SRY917526 TBU917526 TLQ917526 TVM917526 UFI917526 UPE917526 UZA917526 VIW917526 VSS917526 WCO917526 WMK917526 WWG917526 X983062 JU983062 TQ983062 ADM983062 ANI983062 AXE983062 BHA983062 BQW983062 CAS983062 CKO983062 CUK983062 DEG983062 DOC983062 DXY983062 EHU983062 ERQ983062 FBM983062 FLI983062 FVE983062 GFA983062 GOW983062 GYS983062 HIO983062 HSK983062 ICG983062 IMC983062 IVY983062 JFU983062 JPQ983062 JZM983062 KJI983062 KTE983062 LDA983062 LMW983062 LWS983062 MGO983062 MQK983062 NAG983062 NKC983062 NTY983062 ODU983062 ONQ983062 OXM983062 PHI983062 PRE983062 QBA983062 QKW983062 QUS983062 REO983062 ROK983062 RYG983062 SIC983062 SRY983062 TBU983062 TLQ983062 TVM983062 UFI983062 UPE983062 UZA983062 VIW983062 VSS983062 WCO983062 WMK983062 WWG983062 C65560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C131096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C196632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C262168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C327704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C393240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C458776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C524312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C589848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C655384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C720920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C786456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C851992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C917528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C983064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WVN983064 C65558 JB65558 SX65558 ACT65558 AMP65558 AWL65558 BGH65558 BQD65558 BZZ65558 CJV65558 CTR65558 DDN65558 DNJ65558 DXF65558 EHB65558 EQX65558 FAT65558 FKP65558 FUL65558 GEH65558 GOD65558 GXZ65558 HHV65558 HRR65558 IBN65558 ILJ65558 IVF65558 JFB65558 JOX65558 JYT65558 KIP65558 KSL65558 LCH65558 LMD65558 LVZ65558 MFV65558 MPR65558 MZN65558 NJJ65558 NTF65558 ODB65558 OMX65558 OWT65558 PGP65558 PQL65558 QAH65558 QKD65558 QTZ65558 RDV65558 RNR65558 RXN65558 SHJ65558 SRF65558 TBB65558 TKX65558 TUT65558 UEP65558 UOL65558 UYH65558 VID65558 VRZ65558 WBV65558 WLR65558 WVN65558 C131094 JB131094 SX131094 ACT131094 AMP131094 AWL131094 BGH131094 BQD131094 BZZ131094 CJV131094 CTR131094 DDN131094 DNJ131094 DXF131094 EHB131094 EQX131094 FAT131094 FKP131094 FUL131094 GEH131094 GOD131094 GXZ131094 HHV131094 HRR131094 IBN131094 ILJ131094 IVF131094 JFB131094 JOX131094 JYT131094 KIP131094 KSL131094 LCH131094 LMD131094 LVZ131094 MFV131094 MPR131094 MZN131094 NJJ131094 NTF131094 ODB131094 OMX131094 OWT131094 PGP131094 PQL131094 QAH131094 QKD131094 QTZ131094 RDV131094 RNR131094 RXN131094 SHJ131094 SRF131094 TBB131094 TKX131094 TUT131094 UEP131094 UOL131094 UYH131094 VID131094 VRZ131094 WBV131094 WLR131094 WVN131094 C196630 JB196630 SX196630 ACT196630 AMP196630 AWL196630 BGH196630 BQD196630 BZZ196630 CJV196630 CTR196630 DDN196630 DNJ196630 DXF196630 EHB196630 EQX196630 FAT196630 FKP196630 FUL196630 GEH196630 GOD196630 GXZ196630 HHV196630 HRR196630 IBN196630 ILJ196630 IVF196630 JFB196630 JOX196630 JYT196630 KIP196630 KSL196630 LCH196630 LMD196630 LVZ196630 MFV196630 MPR196630 MZN196630 NJJ196630 NTF196630 ODB196630 OMX196630 OWT196630 PGP196630 PQL196630 QAH196630 QKD196630 QTZ196630 RDV196630 RNR196630 RXN196630 SHJ196630 SRF196630 TBB196630 TKX196630 TUT196630 UEP196630 UOL196630 UYH196630 VID196630 VRZ196630 WBV196630 WLR196630 WVN196630 C262166 JB262166 SX262166 ACT262166 AMP262166 AWL262166 BGH262166 BQD262166 BZZ262166 CJV262166 CTR262166 DDN262166 DNJ262166 DXF262166 EHB262166 EQX262166 FAT262166 FKP262166 FUL262166 GEH262166 GOD262166 GXZ262166 HHV262166 HRR262166 IBN262166 ILJ262166 IVF262166 JFB262166 JOX262166 JYT262166 KIP262166 KSL262166 LCH262166 LMD262166 LVZ262166 MFV262166 MPR262166 MZN262166 NJJ262166 NTF262166 ODB262166 OMX262166 OWT262166 PGP262166 PQL262166 QAH262166 QKD262166 QTZ262166 RDV262166 RNR262166 RXN262166 SHJ262166 SRF262166 TBB262166 TKX262166 TUT262166 UEP262166 UOL262166 UYH262166 VID262166 VRZ262166 WBV262166 WLR262166 WVN262166 C327702 JB327702 SX327702 ACT327702 AMP327702 AWL327702 BGH327702 BQD327702 BZZ327702 CJV327702 CTR327702 DDN327702 DNJ327702 DXF327702 EHB327702 EQX327702 FAT327702 FKP327702 FUL327702 GEH327702 GOD327702 GXZ327702 HHV327702 HRR327702 IBN327702 ILJ327702 IVF327702 JFB327702 JOX327702 JYT327702 KIP327702 KSL327702 LCH327702 LMD327702 LVZ327702 MFV327702 MPR327702 MZN327702 NJJ327702 NTF327702 ODB327702 OMX327702 OWT327702 PGP327702 PQL327702 QAH327702 QKD327702 QTZ327702 RDV327702 RNR327702 RXN327702 SHJ327702 SRF327702 TBB327702 TKX327702 TUT327702 UEP327702 UOL327702 UYH327702 VID327702 VRZ327702 WBV327702 WLR327702 WVN327702 C393238 JB393238 SX393238 ACT393238 AMP393238 AWL393238 BGH393238 BQD393238 BZZ393238 CJV393238 CTR393238 DDN393238 DNJ393238 DXF393238 EHB393238 EQX393238 FAT393238 FKP393238 FUL393238 GEH393238 GOD393238 GXZ393238 HHV393238 HRR393238 IBN393238 ILJ393238 IVF393238 JFB393238 JOX393238 JYT393238 KIP393238 KSL393238 LCH393238 LMD393238 LVZ393238 MFV393238 MPR393238 MZN393238 NJJ393238 NTF393238 ODB393238 OMX393238 OWT393238 PGP393238 PQL393238 QAH393238 QKD393238 QTZ393238 RDV393238 RNR393238 RXN393238 SHJ393238 SRF393238 TBB393238 TKX393238 TUT393238 UEP393238 UOL393238 UYH393238 VID393238 VRZ393238 WBV393238 WLR393238 WVN393238 C458774 JB458774 SX458774 ACT458774 AMP458774 AWL458774 BGH458774 BQD458774 BZZ458774 CJV458774 CTR458774 DDN458774 DNJ458774 DXF458774 EHB458774 EQX458774 FAT458774 FKP458774 FUL458774 GEH458774 GOD458774 GXZ458774 HHV458774 HRR458774 IBN458774 ILJ458774 IVF458774 JFB458774 JOX458774 JYT458774 KIP458774 KSL458774 LCH458774 LMD458774 LVZ458774 MFV458774 MPR458774 MZN458774 NJJ458774 NTF458774 ODB458774 OMX458774 OWT458774 PGP458774 PQL458774 QAH458774 QKD458774 QTZ458774 RDV458774 RNR458774 RXN458774 SHJ458774 SRF458774 TBB458774 TKX458774 TUT458774 UEP458774 UOL458774 UYH458774 VID458774 VRZ458774 WBV458774 WLR458774 WVN458774 C524310 JB524310 SX524310 ACT524310 AMP524310 AWL524310 BGH524310 BQD524310 BZZ524310 CJV524310 CTR524310 DDN524310 DNJ524310 DXF524310 EHB524310 EQX524310 FAT524310 FKP524310 FUL524310 GEH524310 GOD524310 GXZ524310 HHV524310 HRR524310 IBN524310 ILJ524310 IVF524310 JFB524310 JOX524310 JYT524310 KIP524310 KSL524310 LCH524310 LMD524310 LVZ524310 MFV524310 MPR524310 MZN524310 NJJ524310 NTF524310 ODB524310 OMX524310 OWT524310 PGP524310 PQL524310 QAH524310 QKD524310 QTZ524310 RDV524310 RNR524310 RXN524310 SHJ524310 SRF524310 TBB524310 TKX524310 TUT524310 UEP524310 UOL524310 UYH524310 VID524310 VRZ524310 WBV524310 WLR524310 WVN524310 C589846 JB589846 SX589846 ACT589846 AMP589846 AWL589846 BGH589846 BQD589846 BZZ589846 CJV589846 CTR589846 DDN589846 DNJ589846 DXF589846 EHB589846 EQX589846 FAT589846 FKP589846 FUL589846 GEH589846 GOD589846 GXZ589846 HHV589846 HRR589846 IBN589846 ILJ589846 IVF589846 JFB589846 JOX589846 JYT589846 KIP589846 KSL589846 LCH589846 LMD589846 LVZ589846 MFV589846 MPR589846 MZN589846 NJJ589846 NTF589846 ODB589846 OMX589846 OWT589846 PGP589846 PQL589846 QAH589846 QKD589846 QTZ589846 RDV589846 RNR589846 RXN589846 SHJ589846 SRF589846 TBB589846 TKX589846 TUT589846 UEP589846 UOL589846 UYH589846 VID589846 VRZ589846 WBV589846 WLR589846 WVN589846 C655382 JB655382 SX655382 ACT655382 AMP655382 AWL655382 BGH655382 BQD655382 BZZ655382 CJV655382 CTR655382 DDN655382 DNJ655382 DXF655382 EHB655382 EQX655382 FAT655382 FKP655382 FUL655382 GEH655382 GOD655382 GXZ655382 HHV655382 HRR655382 IBN655382 ILJ655382 IVF655382 JFB655382 JOX655382 JYT655382 KIP655382 KSL655382 LCH655382 LMD655382 LVZ655382 MFV655382 MPR655382 MZN655382 NJJ655382 NTF655382 ODB655382 OMX655382 OWT655382 PGP655382 PQL655382 QAH655382 QKD655382 QTZ655382 RDV655382 RNR655382 RXN655382 SHJ655382 SRF655382 TBB655382 TKX655382 TUT655382 UEP655382 UOL655382 UYH655382 VID655382 VRZ655382 WBV655382 WLR655382 WVN655382 C720918 JB720918 SX720918 ACT720918 AMP720918 AWL720918 BGH720918 BQD720918 BZZ720918 CJV720918 CTR720918 DDN720918 DNJ720918 DXF720918 EHB720918 EQX720918 FAT720918 FKP720918 FUL720918 GEH720918 GOD720918 GXZ720918 HHV720918 HRR720918 IBN720918 ILJ720918 IVF720918 JFB720918 JOX720918 JYT720918 KIP720918 KSL720918 LCH720918 LMD720918 LVZ720918 MFV720918 MPR720918 MZN720918 NJJ720918 NTF720918 ODB720918 OMX720918 OWT720918 PGP720918 PQL720918 QAH720918 QKD720918 QTZ720918 RDV720918 RNR720918 RXN720918 SHJ720918 SRF720918 TBB720918 TKX720918 TUT720918 UEP720918 UOL720918 UYH720918 VID720918 VRZ720918 WBV720918 WLR720918 WVN720918 C786454 JB786454 SX786454 ACT786454 AMP786454 AWL786454 BGH786454 BQD786454 BZZ786454 CJV786454 CTR786454 DDN786454 DNJ786454 DXF786454 EHB786454 EQX786454 FAT786454 FKP786454 FUL786454 GEH786454 GOD786454 GXZ786454 HHV786454 HRR786454 IBN786454 ILJ786454 IVF786454 JFB786454 JOX786454 JYT786454 KIP786454 KSL786454 LCH786454 LMD786454 LVZ786454 MFV786454 MPR786454 MZN786454 NJJ786454 NTF786454 ODB786454 OMX786454 OWT786454 PGP786454 PQL786454 QAH786454 QKD786454 QTZ786454 RDV786454 RNR786454 RXN786454 SHJ786454 SRF786454 TBB786454 TKX786454 TUT786454 UEP786454 UOL786454 UYH786454 VID786454 VRZ786454 WBV786454 WLR786454 WVN786454 C851990 JB851990 SX851990 ACT851990 AMP851990 AWL851990 BGH851990 BQD851990 BZZ851990 CJV851990 CTR851990 DDN851990 DNJ851990 DXF851990 EHB851990 EQX851990 FAT851990 FKP851990 FUL851990 GEH851990 GOD851990 GXZ851990 HHV851990 HRR851990 IBN851990 ILJ851990 IVF851990 JFB851990 JOX851990 JYT851990 KIP851990 KSL851990 LCH851990 LMD851990 LVZ851990 MFV851990 MPR851990 MZN851990 NJJ851990 NTF851990 ODB851990 OMX851990 OWT851990 PGP851990 PQL851990 QAH851990 QKD851990 QTZ851990 RDV851990 RNR851990 RXN851990 SHJ851990 SRF851990 TBB851990 TKX851990 TUT851990 UEP851990 UOL851990 UYH851990 VID851990 VRZ851990 WBV851990 WLR851990 WVN851990 C917526 JB917526 SX917526 ACT917526 AMP917526 AWL917526 BGH917526 BQD917526 BZZ917526 CJV917526 CTR917526 DDN917526 DNJ917526 DXF917526 EHB917526 EQX917526 FAT917526 FKP917526 FUL917526 GEH917526 GOD917526 GXZ917526 HHV917526 HRR917526 IBN917526 ILJ917526 IVF917526 JFB917526 JOX917526 JYT917526 KIP917526 KSL917526 LCH917526 LMD917526 LVZ917526 MFV917526 MPR917526 MZN917526 NJJ917526 NTF917526 ODB917526 OMX917526 OWT917526 PGP917526 PQL917526 QAH917526 QKD917526 QTZ917526 RDV917526 RNR917526 RXN917526 SHJ917526 SRF917526 TBB917526 TKX917526 TUT917526 UEP917526 UOL917526 UYH917526 VID917526 VRZ917526 WBV917526 WLR917526 WVN917526 C983062 JB983062 SX983062 ACT983062 AMP983062 AWL983062 BGH983062 BQD983062 BZZ983062 CJV983062 CTR983062 DDN983062 DNJ983062 DXF983062 EHB983062 EQX983062 FAT983062 FKP983062 FUL983062 GEH983062 GOD983062 GXZ983062 HHV983062 HRR983062 IBN983062 ILJ983062 IVF983062 JFB983062 JOX983062 JYT983062 KIP983062 KSL983062 LCH983062 LMD983062 LVZ983062 MFV983062 MPR983062 MZN983062 NJJ983062 NTF983062 ODB983062 OMX983062 OWT983062 PGP983062 PQL983062 QAH983062 QKD983062 QTZ983062 RDV983062 RNR983062 RXN983062 SHJ983062 SRF983062 TBB983062 TKX983062 TUT983062 UEP983062 UOL983062 UYH983062 VID983062 VRZ983062 WBV983062 WLR983062 WVN983062 C65555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C131091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C196627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C262163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C327699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C393235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C458771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C524307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C589843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C655379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C720915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C786451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C851987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C917523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C983059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W65564 JT65564 TP65564 ADL65564 ANH65564 AXD65564 BGZ65564 BQV65564 CAR65564 CKN65564 CUJ65564 DEF65564 DOB65564 DXX65564 EHT65564 ERP65564 FBL65564 FLH65564 FVD65564 GEZ65564 GOV65564 GYR65564 HIN65564 HSJ65564 ICF65564 IMB65564 IVX65564 JFT65564 JPP65564 JZL65564 KJH65564 KTD65564 LCZ65564 LMV65564 LWR65564 MGN65564 MQJ65564 NAF65564 NKB65564 NTX65564 ODT65564 ONP65564 OXL65564 PHH65564 PRD65564 QAZ65564 QKV65564 QUR65564 REN65564 ROJ65564 RYF65564 SIB65564 SRX65564 TBT65564 TLP65564 TVL65564 UFH65564 UPD65564 UYZ65564 VIV65564 VSR65564 WCN65564 WMJ65564 WWF65564 W131100 JT131100 TP131100 ADL131100 ANH131100 AXD131100 BGZ131100 BQV131100 CAR131100 CKN131100 CUJ131100 DEF131100 DOB131100 DXX131100 EHT131100 ERP131100 FBL131100 FLH131100 FVD131100 GEZ131100 GOV131100 GYR131100 HIN131100 HSJ131100 ICF131100 IMB131100 IVX131100 JFT131100 JPP131100 JZL131100 KJH131100 KTD131100 LCZ131100 LMV131100 LWR131100 MGN131100 MQJ131100 NAF131100 NKB131100 NTX131100 ODT131100 ONP131100 OXL131100 PHH131100 PRD131100 QAZ131100 QKV131100 QUR131100 REN131100 ROJ131100 RYF131100 SIB131100 SRX131100 TBT131100 TLP131100 TVL131100 UFH131100 UPD131100 UYZ131100 VIV131100 VSR131100 WCN131100 WMJ131100 WWF131100 W196636 JT196636 TP196636 ADL196636 ANH196636 AXD196636 BGZ196636 BQV196636 CAR196636 CKN196636 CUJ196636 DEF196636 DOB196636 DXX196636 EHT196636 ERP196636 FBL196636 FLH196636 FVD196636 GEZ196636 GOV196636 GYR196636 HIN196636 HSJ196636 ICF196636 IMB196636 IVX196636 JFT196636 JPP196636 JZL196636 KJH196636 KTD196636 LCZ196636 LMV196636 LWR196636 MGN196636 MQJ196636 NAF196636 NKB196636 NTX196636 ODT196636 ONP196636 OXL196636 PHH196636 PRD196636 QAZ196636 QKV196636 QUR196636 REN196636 ROJ196636 RYF196636 SIB196636 SRX196636 TBT196636 TLP196636 TVL196636 UFH196636 UPD196636 UYZ196636 VIV196636 VSR196636 WCN196636 WMJ196636 WWF196636 W262172 JT262172 TP262172 ADL262172 ANH262172 AXD262172 BGZ262172 BQV262172 CAR262172 CKN262172 CUJ262172 DEF262172 DOB262172 DXX262172 EHT262172 ERP262172 FBL262172 FLH262172 FVD262172 GEZ262172 GOV262172 GYR262172 HIN262172 HSJ262172 ICF262172 IMB262172 IVX262172 JFT262172 JPP262172 JZL262172 KJH262172 KTD262172 LCZ262172 LMV262172 LWR262172 MGN262172 MQJ262172 NAF262172 NKB262172 NTX262172 ODT262172 ONP262172 OXL262172 PHH262172 PRD262172 QAZ262172 QKV262172 QUR262172 REN262172 ROJ262172 RYF262172 SIB262172 SRX262172 TBT262172 TLP262172 TVL262172 UFH262172 UPD262172 UYZ262172 VIV262172 VSR262172 WCN262172 WMJ262172 WWF262172 W327708 JT327708 TP327708 ADL327708 ANH327708 AXD327708 BGZ327708 BQV327708 CAR327708 CKN327708 CUJ327708 DEF327708 DOB327708 DXX327708 EHT327708 ERP327708 FBL327708 FLH327708 FVD327708 GEZ327708 GOV327708 GYR327708 HIN327708 HSJ327708 ICF327708 IMB327708 IVX327708 JFT327708 JPP327708 JZL327708 KJH327708 KTD327708 LCZ327708 LMV327708 LWR327708 MGN327708 MQJ327708 NAF327708 NKB327708 NTX327708 ODT327708 ONP327708 OXL327708 PHH327708 PRD327708 QAZ327708 QKV327708 QUR327708 REN327708 ROJ327708 RYF327708 SIB327708 SRX327708 TBT327708 TLP327708 TVL327708 UFH327708 UPD327708 UYZ327708 VIV327708 VSR327708 WCN327708 WMJ327708 WWF327708 W393244 JT393244 TP393244 ADL393244 ANH393244 AXD393244 BGZ393244 BQV393244 CAR393244 CKN393244 CUJ393244 DEF393244 DOB393244 DXX393244 EHT393244 ERP393244 FBL393244 FLH393244 FVD393244 GEZ393244 GOV393244 GYR393244 HIN393244 HSJ393244 ICF393244 IMB393244 IVX393244 JFT393244 JPP393244 JZL393244 KJH393244 KTD393244 LCZ393244 LMV393244 LWR393244 MGN393244 MQJ393244 NAF393244 NKB393244 NTX393244 ODT393244 ONP393244 OXL393244 PHH393244 PRD393244 QAZ393244 QKV393244 QUR393244 REN393244 ROJ393244 RYF393244 SIB393244 SRX393244 TBT393244 TLP393244 TVL393244 UFH393244 UPD393244 UYZ393244 VIV393244 VSR393244 WCN393244 WMJ393244 WWF393244 W458780 JT458780 TP458780 ADL458780 ANH458780 AXD458780 BGZ458780 BQV458780 CAR458780 CKN458780 CUJ458780 DEF458780 DOB458780 DXX458780 EHT458780 ERP458780 FBL458780 FLH458780 FVD458780 GEZ458780 GOV458780 GYR458780 HIN458780 HSJ458780 ICF458780 IMB458780 IVX458780 JFT458780 JPP458780 JZL458780 KJH458780 KTD458780 LCZ458780 LMV458780 LWR458780 MGN458780 MQJ458780 NAF458780 NKB458780 NTX458780 ODT458780 ONP458780 OXL458780 PHH458780 PRD458780 QAZ458780 QKV458780 QUR458780 REN458780 ROJ458780 RYF458780 SIB458780 SRX458780 TBT458780 TLP458780 TVL458780 UFH458780 UPD458780 UYZ458780 VIV458780 VSR458780 WCN458780 WMJ458780 WWF458780 W524316 JT524316 TP524316 ADL524316 ANH524316 AXD524316 BGZ524316 BQV524316 CAR524316 CKN524316 CUJ524316 DEF524316 DOB524316 DXX524316 EHT524316 ERP524316 FBL524316 FLH524316 FVD524316 GEZ524316 GOV524316 GYR524316 HIN524316 HSJ524316 ICF524316 IMB524316 IVX524316 JFT524316 JPP524316 JZL524316 KJH524316 KTD524316 LCZ524316 LMV524316 LWR524316 MGN524316 MQJ524316 NAF524316 NKB524316 NTX524316 ODT524316 ONP524316 OXL524316 PHH524316 PRD524316 QAZ524316 QKV524316 QUR524316 REN524316 ROJ524316 RYF524316 SIB524316 SRX524316 TBT524316 TLP524316 TVL524316 UFH524316 UPD524316 UYZ524316 VIV524316 VSR524316 WCN524316 WMJ524316 WWF524316 W589852 JT589852 TP589852 ADL589852 ANH589852 AXD589852 BGZ589852 BQV589852 CAR589852 CKN589852 CUJ589852 DEF589852 DOB589852 DXX589852 EHT589852 ERP589852 FBL589852 FLH589852 FVD589852 GEZ589852 GOV589852 GYR589852 HIN589852 HSJ589852 ICF589852 IMB589852 IVX589852 JFT589852 JPP589852 JZL589852 KJH589852 KTD589852 LCZ589852 LMV589852 LWR589852 MGN589852 MQJ589852 NAF589852 NKB589852 NTX589852 ODT589852 ONP589852 OXL589852 PHH589852 PRD589852 QAZ589852 QKV589852 QUR589852 REN589852 ROJ589852 RYF589852 SIB589852 SRX589852 TBT589852 TLP589852 TVL589852 UFH589852 UPD589852 UYZ589852 VIV589852 VSR589852 WCN589852 WMJ589852 WWF589852 W655388 JT655388 TP655388 ADL655388 ANH655388 AXD655388 BGZ655388 BQV655388 CAR655388 CKN655388 CUJ655388 DEF655388 DOB655388 DXX655388 EHT655388 ERP655388 FBL655388 FLH655388 FVD655388 GEZ655388 GOV655388 GYR655388 HIN655388 HSJ655388 ICF655388 IMB655388 IVX655388 JFT655388 JPP655388 JZL655388 KJH655388 KTD655388 LCZ655388 LMV655388 LWR655388 MGN655388 MQJ655388 NAF655388 NKB655388 NTX655388 ODT655388 ONP655388 OXL655388 PHH655388 PRD655388 QAZ655388 QKV655388 QUR655388 REN655388 ROJ655388 RYF655388 SIB655388 SRX655388 TBT655388 TLP655388 TVL655388 UFH655388 UPD655388 UYZ655388 VIV655388 VSR655388 WCN655388 WMJ655388 WWF655388 W720924 JT720924 TP720924 ADL720924 ANH720924 AXD720924 BGZ720924 BQV720924 CAR720924 CKN720924 CUJ720924 DEF720924 DOB720924 DXX720924 EHT720924 ERP720924 FBL720924 FLH720924 FVD720924 GEZ720924 GOV720924 GYR720924 HIN720924 HSJ720924 ICF720924 IMB720924 IVX720924 JFT720924 JPP720924 JZL720924 KJH720924 KTD720924 LCZ720924 LMV720924 LWR720924 MGN720924 MQJ720924 NAF720924 NKB720924 NTX720924 ODT720924 ONP720924 OXL720924 PHH720924 PRD720924 QAZ720924 QKV720924 QUR720924 REN720924 ROJ720924 RYF720924 SIB720924 SRX720924 TBT720924 TLP720924 TVL720924 UFH720924 UPD720924 UYZ720924 VIV720924 VSR720924 WCN720924 WMJ720924 WWF720924 W786460 JT786460 TP786460 ADL786460 ANH786460 AXD786460 BGZ786460 BQV786460 CAR786460 CKN786460 CUJ786460 DEF786460 DOB786460 DXX786460 EHT786460 ERP786460 FBL786460 FLH786460 FVD786460 GEZ786460 GOV786460 GYR786460 HIN786460 HSJ786460 ICF786460 IMB786460 IVX786460 JFT786460 JPP786460 JZL786460 KJH786460 KTD786460 LCZ786460 LMV786460 LWR786460 MGN786460 MQJ786460 NAF786460 NKB786460 NTX786460 ODT786460 ONP786460 OXL786460 PHH786460 PRD786460 QAZ786460 QKV786460 QUR786460 REN786460 ROJ786460 RYF786460 SIB786460 SRX786460 TBT786460 TLP786460 TVL786460 UFH786460 UPD786460 UYZ786460 VIV786460 VSR786460 WCN786460 WMJ786460 WWF786460 W851996 JT851996 TP851996 ADL851996 ANH851996 AXD851996 BGZ851996 BQV851996 CAR851996 CKN851996 CUJ851996 DEF851996 DOB851996 DXX851996 EHT851996 ERP851996 FBL851996 FLH851996 FVD851996 GEZ851996 GOV851996 GYR851996 HIN851996 HSJ851996 ICF851996 IMB851996 IVX851996 JFT851996 JPP851996 JZL851996 KJH851996 KTD851996 LCZ851996 LMV851996 LWR851996 MGN851996 MQJ851996 NAF851996 NKB851996 NTX851996 ODT851996 ONP851996 OXL851996 PHH851996 PRD851996 QAZ851996 QKV851996 QUR851996 REN851996 ROJ851996 RYF851996 SIB851996 SRX851996 TBT851996 TLP851996 TVL851996 UFH851996 UPD851996 UYZ851996 VIV851996 VSR851996 WCN851996 WMJ851996 WWF851996 W917532 JT917532 TP917532 ADL917532 ANH917532 AXD917532 BGZ917532 BQV917532 CAR917532 CKN917532 CUJ917532 DEF917532 DOB917532 DXX917532 EHT917532 ERP917532 FBL917532 FLH917532 FVD917532 GEZ917532 GOV917532 GYR917532 HIN917532 HSJ917532 ICF917532 IMB917532 IVX917532 JFT917532 JPP917532 JZL917532 KJH917532 KTD917532 LCZ917532 LMV917532 LWR917532 MGN917532 MQJ917532 NAF917532 NKB917532 NTX917532 ODT917532 ONP917532 OXL917532 PHH917532 PRD917532 QAZ917532 QKV917532 QUR917532 REN917532 ROJ917532 RYF917532 SIB917532 SRX917532 TBT917532 TLP917532 TVL917532 UFH917532 UPD917532 UYZ917532 VIV917532 VSR917532 WCN917532 WMJ917532 WWF917532 W983068 JT983068 TP983068 ADL983068 ANH983068 AXD983068 BGZ983068 BQV983068 CAR983068 CKN983068 CUJ983068 DEF983068 DOB983068 DXX983068 EHT983068 ERP983068 FBL983068 FLH983068 FVD983068 GEZ983068 GOV983068 GYR983068 HIN983068 HSJ983068 ICF983068 IMB983068 IVX983068 JFT983068 JPP983068 JZL983068 KJH983068 KTD983068 LCZ983068 LMV983068 LWR983068 MGN983068 MQJ983068 NAF983068 NKB983068 NTX983068 ODT983068 ONP983068 OXL983068 PHH983068 PRD983068 QAZ983068 QKV983068 QUR983068 REN983068 ROJ983068 RYF983068 SIB983068 SRX983068 TBT983068 TLP983068 TVL983068 UFH983068 UPD983068 UYZ983068 VIV983068 VSR983068 WCN983068 WMJ983068 WWF983068 C57 C22:C23 C9:C10 C32:C33 L4 R4</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4053D-572A-47FD-9772-7280A2CCE254}">
  <sheetPr>
    <pageSetUpPr fitToPage="1"/>
  </sheetPr>
  <dimension ref="B1:AL176"/>
  <sheetViews>
    <sheetView showGridLines="0" topLeftCell="A17" zoomScaleNormal="100" zoomScaleSheetLayoutView="93" workbookViewId="0">
      <selection activeCell="B53" sqref="B53:AL54"/>
    </sheetView>
  </sheetViews>
  <sheetFormatPr defaultColWidth="2.625" defaultRowHeight="12"/>
  <cols>
    <col min="1" max="16384" width="2.625" style="491"/>
  </cols>
  <sheetData>
    <row r="1" spans="2:38" ht="14.25" hidden="1" customHeight="1">
      <c r="AC1" s="492"/>
    </row>
    <row r="2" spans="2:38" ht="3" customHeight="1">
      <c r="B2" s="493"/>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5"/>
      <c r="AD2" s="494"/>
      <c r="AE2" s="494"/>
      <c r="AF2" s="494"/>
      <c r="AG2" s="494"/>
      <c r="AH2" s="494"/>
      <c r="AI2" s="494"/>
      <c r="AJ2" s="494"/>
      <c r="AK2" s="494"/>
      <c r="AL2" s="496"/>
    </row>
    <row r="3" spans="2:38" ht="14.25" customHeight="1">
      <c r="B3" s="497"/>
      <c r="C3" s="498" t="s">
        <v>989</v>
      </c>
      <c r="D3" s="498"/>
      <c r="E3" s="498"/>
      <c r="F3" s="492"/>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t="s">
        <v>990</v>
      </c>
      <c r="AH3" s="498"/>
      <c r="AI3" s="498"/>
      <c r="AJ3" s="498"/>
      <c r="AK3" s="498"/>
      <c r="AL3" s="499"/>
    </row>
    <row r="4" spans="2:38" ht="14.25" customHeight="1">
      <c r="B4" s="497"/>
      <c r="C4" s="498"/>
      <c r="E4" s="498"/>
      <c r="F4" s="492"/>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9"/>
    </row>
    <row r="5" spans="2:38" s="498" customFormat="1" ht="2.25" customHeight="1">
      <c r="B5" s="497"/>
      <c r="D5" s="492"/>
      <c r="E5" s="492"/>
      <c r="F5" s="492"/>
      <c r="G5" s="492"/>
      <c r="H5" s="492"/>
      <c r="I5" s="492"/>
      <c r="J5" s="492"/>
      <c r="K5" s="492"/>
      <c r="L5" s="492"/>
      <c r="M5" s="492"/>
      <c r="N5" s="492"/>
      <c r="O5" s="492"/>
      <c r="P5" s="492"/>
      <c r="Q5" s="492"/>
      <c r="R5" s="492"/>
      <c r="S5" s="492"/>
      <c r="T5" s="492"/>
      <c r="U5" s="492"/>
      <c r="V5" s="492"/>
      <c r="W5" s="492"/>
      <c r="X5" s="492"/>
      <c r="Y5" s="492"/>
      <c r="Z5" s="492"/>
      <c r="AA5" s="492"/>
      <c r="AB5" s="492"/>
      <c r="AC5" s="492"/>
      <c r="AD5" s="492"/>
      <c r="AE5" s="492"/>
      <c r="AF5" s="492"/>
      <c r="AG5" s="492"/>
      <c r="AH5" s="492"/>
      <c r="AI5" s="492"/>
      <c r="AJ5" s="492"/>
      <c r="AK5" s="492"/>
      <c r="AL5" s="499"/>
    </row>
    <row r="6" spans="2:38" s="498" customFormat="1" ht="13.5" customHeight="1">
      <c r="B6" s="497" t="s">
        <v>991</v>
      </c>
      <c r="AL6" s="499"/>
    </row>
    <row r="7" spans="2:38" s="498" customFormat="1" ht="12.75" customHeight="1">
      <c r="B7" s="497"/>
      <c r="C7" s="1896" t="s">
        <v>992</v>
      </c>
      <c r="D7" s="1896"/>
      <c r="E7" s="1896"/>
      <c r="F7" s="1896"/>
      <c r="G7" s="1896"/>
      <c r="H7" s="1896"/>
      <c r="I7" s="1896"/>
      <c r="J7" s="1896"/>
      <c r="K7" s="1896"/>
      <c r="L7" s="1896"/>
      <c r="M7" s="1896"/>
      <c r="N7" s="1896"/>
      <c r="O7" s="1896"/>
      <c r="P7" s="1896"/>
      <c r="Q7" s="1896"/>
      <c r="R7" s="1896"/>
      <c r="S7" s="1896"/>
      <c r="T7" s="1896"/>
      <c r="U7" s="1896"/>
      <c r="V7" s="1896"/>
      <c r="W7" s="1896"/>
      <c r="X7" s="1896"/>
      <c r="Y7" s="1896"/>
      <c r="Z7" s="1896"/>
      <c r="AA7" s="1896"/>
      <c r="AB7" s="1896"/>
      <c r="AC7" s="1896"/>
      <c r="AD7" s="1896"/>
      <c r="AE7" s="1896"/>
      <c r="AF7" s="1896"/>
      <c r="AG7" s="1896"/>
      <c r="AH7" s="1896"/>
      <c r="AI7" s="1896"/>
      <c r="AJ7" s="1896"/>
      <c r="AK7" s="500"/>
      <c r="AL7" s="499"/>
    </row>
    <row r="8" spans="2:38" s="498" customFormat="1" ht="13.5" customHeight="1">
      <c r="B8" s="497"/>
      <c r="C8" s="490" t="str">
        <f>IF(F10="","□","■")</f>
        <v>□</v>
      </c>
      <c r="D8" s="498" t="s">
        <v>476</v>
      </c>
      <c r="E8" s="502"/>
      <c r="F8" s="502"/>
      <c r="G8" s="502"/>
      <c r="I8" s="492"/>
      <c r="J8" s="492" t="s">
        <v>477</v>
      </c>
      <c r="K8" s="503"/>
      <c r="L8" s="503"/>
      <c r="N8" s="503"/>
      <c r="P8" s="503"/>
      <c r="Q8" s="503"/>
      <c r="R8" s="503"/>
      <c r="S8" s="502"/>
      <c r="T8" s="502"/>
      <c r="U8" s="502"/>
      <c r="V8" s="502"/>
      <c r="W8" s="502"/>
      <c r="X8" s="502"/>
      <c r="Y8" s="502"/>
      <c r="Z8" s="502"/>
      <c r="AA8" s="502"/>
      <c r="AB8" s="502"/>
      <c r="AC8" s="502"/>
      <c r="AD8" s="502"/>
      <c r="AE8" s="502"/>
      <c r="AF8" s="502"/>
      <c r="AG8" s="503"/>
      <c r="AI8" s="1895"/>
      <c r="AJ8" s="1895"/>
      <c r="AK8" s="504"/>
      <c r="AL8" s="499"/>
    </row>
    <row r="9" spans="2:38" s="498" customFormat="1" ht="12.75" customHeight="1">
      <c r="B9" s="497"/>
      <c r="C9" s="498" t="s">
        <v>478</v>
      </c>
      <c r="D9" s="492"/>
      <c r="E9" s="492"/>
      <c r="F9" s="492"/>
      <c r="G9" s="492" t="s">
        <v>479</v>
      </c>
      <c r="I9" s="492"/>
      <c r="J9" s="492"/>
      <c r="K9" s="492"/>
      <c r="L9" s="492"/>
      <c r="M9" s="492"/>
      <c r="N9" s="492"/>
      <c r="O9" s="492"/>
      <c r="P9" s="492"/>
      <c r="Q9" s="492"/>
      <c r="R9" s="492"/>
      <c r="S9" s="492"/>
      <c r="T9" s="492"/>
      <c r="U9" s="492"/>
      <c r="W9" s="498" t="s">
        <v>480</v>
      </c>
      <c r="Y9" s="492"/>
      <c r="Z9" s="492"/>
      <c r="AA9" s="492"/>
      <c r="AC9" s="492" t="s">
        <v>481</v>
      </c>
      <c r="AD9" s="492"/>
      <c r="AE9" s="492"/>
      <c r="AF9" s="492"/>
      <c r="AG9" s="492"/>
      <c r="AH9" s="492"/>
      <c r="AI9" s="492"/>
      <c r="AL9" s="499"/>
    </row>
    <row r="10" spans="2:38" s="498" customFormat="1" ht="13.5" customHeight="1">
      <c r="B10" s="497"/>
      <c r="F10" s="1893" t="str">
        <f>IF(Application!E85="","",Application!E85)</f>
        <v/>
      </c>
      <c r="G10" s="1897"/>
      <c r="H10" s="1897"/>
      <c r="I10" s="1897"/>
      <c r="J10" s="1897"/>
      <c r="K10" s="1897"/>
      <c r="L10" s="1897"/>
      <c r="M10" s="1897"/>
      <c r="N10" s="1897"/>
      <c r="O10" s="1897"/>
      <c r="P10" s="1897"/>
      <c r="Q10" s="1897"/>
      <c r="R10" s="1897"/>
      <c r="S10" s="1897"/>
      <c r="T10" s="1897"/>
      <c r="U10" s="1897"/>
      <c r="Y10" s="1893" t="str">
        <f>IF(AND(Application!Z85="",Application!AD85=""),"",Application!Z85&amp;Application!AC85&amp;"  "&amp;Application!AD85&amp;"点")</f>
        <v/>
      </c>
      <c r="Z10" s="1897"/>
      <c r="AA10" s="1897"/>
      <c r="AB10" s="1897"/>
      <c r="AC10" s="1897"/>
      <c r="AD10" s="1897"/>
      <c r="AE10" s="1897"/>
      <c r="AF10" s="1897"/>
      <c r="AG10" s="1897"/>
      <c r="AH10" s="1897"/>
      <c r="AI10" s="1897"/>
      <c r="AJ10" s="1897"/>
      <c r="AK10" s="505"/>
      <c r="AL10" s="499"/>
    </row>
    <row r="11" spans="2:38" s="492" customFormat="1" ht="12.75" customHeight="1">
      <c r="B11" s="506"/>
      <c r="C11" s="507"/>
      <c r="D11" s="507"/>
      <c r="E11" s="507"/>
      <c r="F11" s="1898"/>
      <c r="G11" s="1898"/>
      <c r="H11" s="1898"/>
      <c r="I11" s="1898"/>
      <c r="J11" s="1898"/>
      <c r="K11" s="1898"/>
      <c r="L11" s="1898"/>
      <c r="M11" s="1898"/>
      <c r="N11" s="1898"/>
      <c r="O11" s="1898"/>
      <c r="P11" s="1898"/>
      <c r="Q11" s="1898"/>
      <c r="R11" s="1898"/>
      <c r="S11" s="1898"/>
      <c r="T11" s="1898"/>
      <c r="U11" s="1898"/>
      <c r="Y11" s="1898"/>
      <c r="Z11" s="1898"/>
      <c r="AA11" s="1898"/>
      <c r="AB11" s="1898"/>
      <c r="AC11" s="1898"/>
      <c r="AD11" s="1898"/>
      <c r="AE11" s="1898"/>
      <c r="AF11" s="1898"/>
      <c r="AG11" s="1898"/>
      <c r="AH11" s="1898"/>
      <c r="AI11" s="1898"/>
      <c r="AJ11" s="1898"/>
      <c r="AK11" s="505"/>
      <c r="AL11" s="508"/>
    </row>
    <row r="12" spans="2:38" s="492" customFormat="1" ht="2.25" customHeight="1">
      <c r="B12" s="506"/>
      <c r="C12" s="507"/>
      <c r="D12" s="507"/>
      <c r="E12" s="507"/>
      <c r="AL12" s="508"/>
    </row>
    <row r="13" spans="2:38" s="503" customFormat="1" ht="13.5" customHeight="1">
      <c r="B13" s="509"/>
      <c r="C13" s="498" t="s">
        <v>993</v>
      </c>
      <c r="G13" s="492" t="s">
        <v>956</v>
      </c>
      <c r="S13" s="492"/>
      <c r="AL13" s="510"/>
    </row>
    <row r="14" spans="2:38" s="503" customFormat="1" ht="13.5" customHeight="1">
      <c r="B14" s="509"/>
      <c r="F14" s="1899" t="str">
        <f>IF(
 OR(Application!P85="",Application!S85="",Application!U85=""),
 "",
 IF(
  OR(
   NOT(ISNUMBER(Application!P85)),NOT(ISNUMBER(Application!S85)),NOT(ISNUMBER(Application!U85)),
   Application!S85&lt;1,Application!S85&gt;12,Application!U85&lt;1,Application!U85&gt;84
  ),
  "入力エラー",
  TEXT(DATE(Application!P85,Application!S85,Application!U85),"yyyy年m月d日")
 )
)</f>
        <v/>
      </c>
      <c r="G14" s="1900"/>
      <c r="H14" s="1900"/>
      <c r="I14" s="1900"/>
      <c r="J14" s="1900"/>
      <c r="K14" s="1900"/>
      <c r="L14" s="1900"/>
      <c r="M14" s="1900"/>
      <c r="N14" s="1900"/>
      <c r="O14" s="1900"/>
      <c r="P14" s="1900"/>
      <c r="Q14" s="1900"/>
      <c r="R14" s="1900"/>
      <c r="S14" s="1900"/>
      <c r="T14" s="1900"/>
      <c r="U14" s="1900"/>
      <c r="AL14" s="510"/>
    </row>
    <row r="15" spans="2:38" s="503" customFormat="1" ht="12.75" customHeight="1">
      <c r="B15" s="509"/>
      <c r="D15" s="492"/>
      <c r="F15" s="1901"/>
      <c r="G15" s="1901"/>
      <c r="H15" s="1901"/>
      <c r="I15" s="1901"/>
      <c r="J15" s="1901"/>
      <c r="K15" s="1901"/>
      <c r="L15" s="1901"/>
      <c r="M15" s="1901"/>
      <c r="N15" s="1901"/>
      <c r="O15" s="1901"/>
      <c r="P15" s="1901"/>
      <c r="Q15" s="1901"/>
      <c r="R15" s="1901"/>
      <c r="S15" s="1901"/>
      <c r="T15" s="1901"/>
      <c r="U15" s="1901"/>
      <c r="AL15" s="510"/>
    </row>
    <row r="16" spans="2:38" s="492" customFormat="1" ht="2.25" customHeight="1">
      <c r="B16" s="506"/>
      <c r="C16" s="507"/>
      <c r="D16" s="507"/>
      <c r="E16" s="507"/>
      <c r="AL16" s="508"/>
    </row>
    <row r="17" spans="2:38" s="503" customFormat="1" ht="13.5" customHeight="1">
      <c r="B17" s="509"/>
      <c r="C17" s="490" t="str">
        <f>IF(H18="","□","■")</f>
        <v>□</v>
      </c>
      <c r="D17" s="503" t="s">
        <v>994</v>
      </c>
      <c r="S17" s="492" t="s">
        <v>483</v>
      </c>
      <c r="AL17" s="510"/>
    </row>
    <row r="18" spans="2:38" s="503" customFormat="1" ht="13.5" customHeight="1">
      <c r="B18" s="509"/>
      <c r="D18" s="1922" t="s">
        <v>957</v>
      </c>
      <c r="E18" s="1922"/>
      <c r="F18" s="1922"/>
      <c r="G18" s="1922"/>
      <c r="H18" s="1055" t="str">
        <f>IF(Application!A79="","",
IF(Application!A81="",
   Application!A79,
   IF(Application!A83="",
      "①"&amp;Application!A79&amp;CHAR(10)&amp;"②"&amp;Application!A81,
      "①"&amp;Application!A79&amp;CHAR(10)&amp;"②"&amp;Application!A81&amp;CHAR(10)&amp;"③"&amp;Application!A83)))</f>
        <v/>
      </c>
      <c r="I18" s="1902"/>
      <c r="J18" s="1902"/>
      <c r="K18" s="1902"/>
      <c r="L18" s="1902"/>
      <c r="M18" s="1902"/>
      <c r="N18" s="1902"/>
      <c r="O18" s="1902"/>
      <c r="P18" s="1902"/>
      <c r="Q18" s="1902"/>
      <c r="R18" s="1902"/>
      <c r="S18" s="1902"/>
      <c r="T18" s="1902"/>
      <c r="U18" s="1902"/>
      <c r="V18" s="1881" t="s">
        <v>2175</v>
      </c>
      <c r="W18" s="1881"/>
      <c r="X18" s="1904" t="str">
        <f>IF(Application!I79="","",
IF(Application!I81="",
   Application!I79,
   IF(Application!I83="",
      "①"&amp;Application!I79&amp;CHAR(10)&amp;"②"&amp;Application!I81,
      "①"&amp;Application!I79&amp;CHAR(10)&amp;"②"&amp;Application!I81&amp;CHAR(10)&amp;"③"&amp;Application!I83)))</f>
        <v/>
      </c>
      <c r="Y18" s="1905"/>
      <c r="Z18" s="1905"/>
      <c r="AA18" s="1905"/>
      <c r="AB18" s="1905"/>
      <c r="AC18" s="1905"/>
      <c r="AD18" s="1905"/>
      <c r="AE18" s="1905"/>
      <c r="AF18" s="1905"/>
      <c r="AG18" s="1905"/>
      <c r="AH18" s="1905"/>
      <c r="AI18" s="1905"/>
      <c r="AL18" s="510"/>
    </row>
    <row r="19" spans="2:38" s="503" customFormat="1" ht="12.75" customHeight="1">
      <c r="B19" s="509"/>
      <c r="D19" s="1896" t="s">
        <v>485</v>
      </c>
      <c r="E19" s="1896"/>
      <c r="F19" s="1896"/>
      <c r="G19" s="1896"/>
      <c r="H19" s="1903"/>
      <c r="I19" s="1903"/>
      <c r="J19" s="1903"/>
      <c r="K19" s="1903"/>
      <c r="L19" s="1903"/>
      <c r="M19" s="1903"/>
      <c r="N19" s="1903"/>
      <c r="O19" s="1903"/>
      <c r="P19" s="1903"/>
      <c r="Q19" s="1903"/>
      <c r="R19" s="1903"/>
      <c r="S19" s="1903"/>
      <c r="T19" s="1903"/>
      <c r="U19" s="1903"/>
      <c r="V19" s="1907" t="s">
        <v>995</v>
      </c>
      <c r="W19" s="1907"/>
      <c r="X19" s="1906"/>
      <c r="Y19" s="1906"/>
      <c r="Z19" s="1906"/>
      <c r="AA19" s="1906"/>
      <c r="AB19" s="1906"/>
      <c r="AC19" s="1906"/>
      <c r="AD19" s="1906"/>
      <c r="AE19" s="1906"/>
      <c r="AF19" s="1906"/>
      <c r="AG19" s="1906"/>
      <c r="AH19" s="1906"/>
      <c r="AI19" s="1906"/>
      <c r="AL19" s="510"/>
    </row>
    <row r="20" spans="2:38" s="503" customFormat="1" ht="2.25" customHeight="1">
      <c r="B20" s="509"/>
      <c r="D20" s="715"/>
      <c r="E20" s="714"/>
      <c r="F20" s="714"/>
      <c r="G20" s="714"/>
      <c r="V20" s="714"/>
      <c r="W20" s="714"/>
      <c r="AL20" s="510"/>
    </row>
    <row r="21" spans="2:38" s="503" customFormat="1" ht="13.5" customHeight="1">
      <c r="B21" s="509"/>
      <c r="D21" s="1922" t="s">
        <v>958</v>
      </c>
      <c r="E21" s="1922"/>
      <c r="F21" s="1922"/>
      <c r="G21" s="1922"/>
      <c r="H21" s="1893" t="str">
        <f>IF(Application!S79="","",
IF(Application!S81="",
   Application!S79,
   IF(Application!S83="",
      "①"&amp;Application!S79&amp;CHAR(10)&amp;"②"&amp;Application!S81,
      "①"&amp;Application!S79&amp;CHAR(10)&amp;"②"&amp;Application!S81&amp;CHAR(10)&amp;"③"&amp;Application!S83)))</f>
        <v/>
      </c>
      <c r="I21" s="1897"/>
      <c r="J21" s="1897"/>
      <c r="K21" s="1897"/>
      <c r="L21" s="503" t="s">
        <v>261</v>
      </c>
      <c r="M21" s="498"/>
      <c r="N21" s="1893" t="str">
        <f>IF(Application!V79="","",
IF(Application!V81="",
   Application!V79,
   IF(Application!V83="",
      "①"&amp;Application!V79&amp;CHAR(10)&amp;"②"&amp;Application!V81,
      "①"&amp;Application!V79&amp;CHAR(10)&amp;"②"&amp;Application!V81&amp;CHAR(10)&amp;"③"&amp;Application!V83)))</f>
        <v/>
      </c>
      <c r="O21" s="1893"/>
      <c r="P21" s="1893"/>
      <c r="Q21" s="1893"/>
      <c r="S21" s="503" t="s">
        <v>262</v>
      </c>
      <c r="V21" s="1923" t="s">
        <v>393</v>
      </c>
      <c r="W21" s="1923"/>
      <c r="X21" s="1893" t="str">
        <f>IF(Application!Z79="","",
IF(Application!Z81="",
   Application!Z79,
   IF(Application!Z83="",
      "①"&amp;Application!Z79&amp;CHAR(10)&amp;"②"&amp;Application!Z81,
      "①"&amp;Application!Z79&amp;CHAR(10)&amp;"②"&amp;Application!Z81&amp;CHAR(10)&amp;"③"&amp;Application!Z83)))</f>
        <v/>
      </c>
      <c r="Y21" s="1897"/>
      <c r="Z21" s="1897"/>
      <c r="AA21" s="1897"/>
      <c r="AB21" s="1897"/>
      <c r="AC21" s="503" t="s">
        <v>261</v>
      </c>
      <c r="AD21" s="498"/>
      <c r="AE21" s="1893" t="str">
        <f>IF(Application!AC79="","",
IF(Application!AC81="",
   Application!AC79,
   IF(Application!AC83="",
      "①"&amp;Application!AC79&amp;CHAR(10)&amp;"②"&amp;Application!AC81,
      "①"&amp;Application!AC79&amp;CHAR(10)&amp;"②"&amp;Application!AC81&amp;CHAR(10)&amp;"③"&amp;Application!AC83)))</f>
        <v/>
      </c>
      <c r="AF21" s="1897"/>
      <c r="AH21" s="503" t="s">
        <v>262</v>
      </c>
      <c r="AI21" s="503" t="s">
        <v>487</v>
      </c>
      <c r="AL21" s="510"/>
    </row>
    <row r="22" spans="2:38" s="498" customFormat="1" ht="12.75" customHeight="1">
      <c r="B22" s="497"/>
      <c r="D22" s="1896" t="s">
        <v>2176</v>
      </c>
      <c r="E22" s="1896"/>
      <c r="F22" s="1896"/>
      <c r="G22" s="1896"/>
      <c r="H22" s="1898"/>
      <c r="I22" s="1898"/>
      <c r="J22" s="1898"/>
      <c r="K22" s="1898"/>
      <c r="L22" s="511" t="s">
        <v>996</v>
      </c>
      <c r="M22" s="512"/>
      <c r="N22" s="1894"/>
      <c r="O22" s="1894"/>
      <c r="P22" s="1894"/>
      <c r="Q22" s="1894"/>
      <c r="R22" s="511"/>
      <c r="S22" s="513" t="s">
        <v>997</v>
      </c>
      <c r="T22" s="511"/>
      <c r="U22" s="492"/>
      <c r="V22" s="1924" t="s">
        <v>490</v>
      </c>
      <c r="W22" s="1924"/>
      <c r="X22" s="1898"/>
      <c r="Y22" s="1898"/>
      <c r="Z22" s="1898"/>
      <c r="AA22" s="1898"/>
      <c r="AB22" s="1898"/>
      <c r="AC22" s="511" t="s">
        <v>996</v>
      </c>
      <c r="AD22" s="512"/>
      <c r="AE22" s="1898"/>
      <c r="AF22" s="1898"/>
      <c r="AG22" s="511"/>
      <c r="AH22" s="513" t="s">
        <v>997</v>
      </c>
      <c r="AI22" s="512"/>
      <c r="AL22" s="499"/>
    </row>
    <row r="23" spans="2:38" s="503" customFormat="1" ht="2.25" customHeight="1">
      <c r="B23" s="509"/>
      <c r="D23" s="492"/>
      <c r="V23" s="714"/>
      <c r="W23" s="714"/>
      <c r="AL23" s="510"/>
    </row>
    <row r="24" spans="2:38" s="503" customFormat="1" ht="13.5" customHeight="1">
      <c r="B24" s="509"/>
      <c r="D24" s="1922" t="s">
        <v>961</v>
      </c>
      <c r="E24" s="1922"/>
      <c r="F24" s="1922"/>
      <c r="G24" s="1922"/>
      <c r="H24" s="1922"/>
      <c r="I24" s="1897" t="str">
        <f>IF(Application!AC74="","",Application!AC74)</f>
        <v/>
      </c>
      <c r="J24" s="1897"/>
      <c r="K24" s="1897"/>
      <c r="L24" s="1897"/>
      <c r="M24" s="1897"/>
      <c r="N24" s="1897"/>
      <c r="O24" s="1897"/>
      <c r="P24" s="1897"/>
      <c r="Q24" s="1897"/>
      <c r="R24" s="1897"/>
      <c r="S24" s="1897"/>
      <c r="T24" s="1897"/>
      <c r="U24" s="1897"/>
      <c r="V24" s="1923" t="s">
        <v>731</v>
      </c>
      <c r="W24" s="1923"/>
      <c r="X24" s="505"/>
      <c r="Y24" s="505"/>
      <c r="Z24" s="505"/>
      <c r="AA24" s="505"/>
      <c r="AB24" s="505"/>
      <c r="AD24" s="498"/>
      <c r="AE24" s="505"/>
      <c r="AF24" s="505"/>
      <c r="AL24" s="510"/>
    </row>
    <row r="25" spans="2:38" s="498" customFormat="1" ht="12.75" customHeight="1">
      <c r="B25" s="497"/>
      <c r="D25" s="1896" t="s">
        <v>488</v>
      </c>
      <c r="E25" s="1896"/>
      <c r="F25" s="1896"/>
      <c r="G25" s="1896"/>
      <c r="H25" s="514"/>
      <c r="I25" s="1898"/>
      <c r="J25" s="1898"/>
      <c r="K25" s="1898"/>
      <c r="L25" s="1898"/>
      <c r="M25" s="1898"/>
      <c r="N25" s="1898"/>
      <c r="O25" s="1898"/>
      <c r="P25" s="1898"/>
      <c r="Q25" s="1898"/>
      <c r="R25" s="1898"/>
      <c r="S25" s="1898"/>
      <c r="T25" s="1898"/>
      <c r="U25" s="1898"/>
      <c r="V25" s="1924" t="s">
        <v>998</v>
      </c>
      <c r="W25" s="1924"/>
      <c r="X25" s="505"/>
      <c r="Y25" s="505"/>
      <c r="Z25" s="505"/>
      <c r="AA25" s="505"/>
      <c r="AB25" s="505"/>
      <c r="AC25" s="492"/>
      <c r="AE25" s="505"/>
      <c r="AF25" s="505"/>
      <c r="AG25" s="492"/>
      <c r="AH25" s="515"/>
      <c r="AL25" s="499"/>
    </row>
    <row r="26" spans="2:38" s="498" customFormat="1" ht="13.5" customHeight="1">
      <c r="B26" s="497"/>
      <c r="C26" s="491"/>
      <c r="D26" s="491"/>
      <c r="E26" s="491"/>
      <c r="F26" s="491"/>
      <c r="G26" s="491"/>
      <c r="H26" s="491"/>
      <c r="I26" s="491"/>
      <c r="J26" s="491"/>
      <c r="K26" s="491"/>
      <c r="L26" s="491"/>
      <c r="M26" s="491"/>
      <c r="N26" s="491"/>
      <c r="O26" s="491"/>
      <c r="P26" s="491"/>
      <c r="Q26" s="491"/>
      <c r="R26" s="491"/>
      <c r="S26" s="491"/>
      <c r="T26" s="491"/>
      <c r="U26" s="491"/>
      <c r="V26" s="491"/>
      <c r="W26" s="491"/>
      <c r="X26" s="491"/>
      <c r="Y26" s="491"/>
      <c r="Z26" s="491"/>
      <c r="AA26" s="491"/>
      <c r="AB26" s="491"/>
      <c r="AC26" s="491"/>
      <c r="AD26" s="491"/>
      <c r="AE26" s="491"/>
      <c r="AF26" s="491"/>
      <c r="AG26" s="491"/>
      <c r="AH26" s="491"/>
      <c r="AI26" s="491"/>
      <c r="AJ26" s="491"/>
      <c r="AK26" s="491"/>
      <c r="AL26" s="499"/>
    </row>
    <row r="27" spans="2:38" ht="12" customHeight="1">
      <c r="B27" s="497" t="s">
        <v>999</v>
      </c>
      <c r="C27" s="498"/>
      <c r="D27" s="498"/>
      <c r="E27" s="498"/>
      <c r="F27" s="498"/>
      <c r="G27" s="498"/>
      <c r="H27" s="498"/>
      <c r="I27" s="498"/>
      <c r="J27" s="498"/>
      <c r="K27" s="498"/>
      <c r="L27" s="498"/>
      <c r="M27" s="498"/>
      <c r="N27" s="498"/>
      <c r="O27" s="498"/>
      <c r="P27" s="498"/>
      <c r="Q27" s="498"/>
      <c r="R27" s="498"/>
      <c r="S27" s="498"/>
      <c r="T27" s="498"/>
      <c r="U27" s="498"/>
      <c r="V27" s="498"/>
      <c r="W27" s="498"/>
      <c r="X27" s="498"/>
      <c r="Y27" s="498"/>
      <c r="Z27" s="498"/>
      <c r="AA27" s="498"/>
      <c r="AB27" s="498"/>
      <c r="AC27" s="498"/>
      <c r="AD27" s="498"/>
      <c r="AE27" s="498"/>
      <c r="AF27" s="498"/>
      <c r="AG27" s="498"/>
      <c r="AH27" s="498"/>
      <c r="AI27" s="498"/>
      <c r="AJ27" s="498"/>
      <c r="AK27" s="498"/>
      <c r="AL27" s="499"/>
    </row>
    <row r="28" spans="2:38" ht="12" customHeight="1">
      <c r="B28" s="497"/>
      <c r="C28" s="1896" t="s">
        <v>1000</v>
      </c>
      <c r="D28" s="1896"/>
      <c r="E28" s="1896"/>
      <c r="F28" s="1896"/>
      <c r="G28" s="1896"/>
      <c r="H28" s="1896"/>
      <c r="I28" s="1896"/>
      <c r="J28" s="1896"/>
      <c r="K28" s="1896"/>
      <c r="L28" s="1896"/>
      <c r="M28" s="1896"/>
      <c r="N28" s="1896"/>
      <c r="O28" s="1896"/>
      <c r="P28" s="1896"/>
      <c r="Q28" s="1896"/>
      <c r="R28" s="1896"/>
      <c r="S28" s="1896"/>
      <c r="T28" s="1896"/>
      <c r="U28" s="1896"/>
      <c r="V28" s="1896"/>
      <c r="W28" s="1896"/>
      <c r="X28" s="1896"/>
      <c r="Y28" s="1896"/>
      <c r="Z28" s="1896"/>
      <c r="AA28" s="1896"/>
      <c r="AB28" s="1896"/>
      <c r="AC28" s="1896"/>
      <c r="AD28" s="1896"/>
      <c r="AE28" s="1896"/>
      <c r="AF28" s="1896"/>
      <c r="AG28" s="1896"/>
      <c r="AH28" s="1896"/>
      <c r="AI28" s="1896"/>
      <c r="AJ28" s="1896"/>
      <c r="AK28" s="500"/>
      <c r="AL28" s="499"/>
    </row>
    <row r="29" spans="2:38" ht="12" customHeight="1">
      <c r="B29" s="497"/>
      <c r="C29" s="490" t="s">
        <v>65</v>
      </c>
      <c r="D29" s="498" t="s">
        <v>965</v>
      </c>
      <c r="E29" s="502"/>
      <c r="F29" s="492" t="s">
        <v>966</v>
      </c>
      <c r="G29" s="502"/>
      <c r="H29" s="498"/>
      <c r="I29" s="492"/>
      <c r="K29" s="503"/>
      <c r="L29" s="503"/>
      <c r="M29" s="498"/>
      <c r="N29" s="503"/>
      <c r="O29" s="498"/>
      <c r="P29" s="503"/>
      <c r="Q29" s="503"/>
      <c r="R29" s="503"/>
      <c r="S29" s="502"/>
      <c r="T29" s="502"/>
      <c r="U29" s="502"/>
      <c r="V29" s="502"/>
      <c r="W29" s="502"/>
      <c r="X29" s="502"/>
      <c r="Y29" s="502"/>
      <c r="Z29" s="502"/>
      <c r="AA29" s="502"/>
      <c r="AB29" s="502"/>
      <c r="AC29" s="502"/>
      <c r="AD29" s="502"/>
      <c r="AE29" s="502"/>
      <c r="AF29" s="502"/>
      <c r="AG29" s="503"/>
      <c r="AH29" s="498"/>
      <c r="AI29" s="1895"/>
      <c r="AJ29" s="1895"/>
      <c r="AK29" s="504"/>
      <c r="AL29" s="499"/>
    </row>
    <row r="30" spans="2:38" ht="12" customHeight="1">
      <c r="B30" s="497"/>
      <c r="C30" s="498"/>
      <c r="D30" s="490" t="s">
        <v>65</v>
      </c>
      <c r="E30" s="498" t="s">
        <v>1001</v>
      </c>
      <c r="F30" s="492"/>
      <c r="H30" s="498"/>
      <c r="I30" s="492"/>
      <c r="K30" s="492"/>
      <c r="L30" s="492"/>
      <c r="M30" s="492"/>
      <c r="O30" s="492"/>
      <c r="P30" s="492"/>
      <c r="Q30" s="492"/>
      <c r="R30" s="492"/>
      <c r="S30" s="492"/>
      <c r="T30" s="492"/>
      <c r="U30" s="492"/>
      <c r="V30" s="498"/>
      <c r="W30" s="501"/>
      <c r="X30" s="498"/>
      <c r="Y30" s="492"/>
      <c r="Z30" s="492"/>
      <c r="AA30" s="492"/>
      <c r="AB30" s="498"/>
      <c r="AC30" s="492"/>
      <c r="AD30" s="492"/>
      <c r="AE30" s="492"/>
      <c r="AF30" s="492"/>
      <c r="AG30" s="492"/>
      <c r="AH30" s="492"/>
      <c r="AI30" s="492"/>
      <c r="AJ30" s="498"/>
      <c r="AK30" s="498"/>
      <c r="AL30" s="499"/>
    </row>
    <row r="31" spans="2:38" ht="12" customHeight="1">
      <c r="B31" s="497"/>
      <c r="C31" s="498"/>
      <c r="D31" s="501"/>
      <c r="E31" s="492" t="s">
        <v>968</v>
      </c>
      <c r="F31" s="492"/>
      <c r="H31" s="498"/>
      <c r="I31" s="492"/>
      <c r="K31" s="492"/>
      <c r="L31" s="492"/>
      <c r="M31" s="492"/>
      <c r="N31" s="492"/>
      <c r="O31" s="492"/>
      <c r="P31" s="492"/>
      <c r="Q31" s="492"/>
      <c r="R31" s="492"/>
      <c r="S31" s="492"/>
      <c r="T31" s="492"/>
      <c r="U31" s="492"/>
      <c r="V31" s="498"/>
      <c r="W31" s="501"/>
      <c r="X31" s="492"/>
      <c r="Y31" s="492"/>
      <c r="Z31" s="492"/>
      <c r="AA31" s="492"/>
      <c r="AB31" s="498"/>
      <c r="AC31" s="492"/>
      <c r="AD31" s="492"/>
      <c r="AE31" s="492"/>
      <c r="AF31" s="492"/>
      <c r="AG31" s="492"/>
      <c r="AH31" s="492"/>
      <c r="AI31" s="492"/>
      <c r="AJ31" s="498"/>
      <c r="AK31" s="498"/>
      <c r="AL31" s="499"/>
    </row>
    <row r="32" spans="2:38" ht="12" customHeight="1">
      <c r="B32" s="497"/>
      <c r="C32" s="498"/>
      <c r="D32" s="498"/>
      <c r="E32" s="498"/>
      <c r="F32" s="1910" t="s">
        <v>1021</v>
      </c>
      <c r="G32" s="1893" t="str">
        <f>IF(C29="□","　　　　　　　　　　　試験","日本語能力試験")</f>
        <v>　　　　　　　　　　　試験</v>
      </c>
      <c r="H32" s="1893"/>
      <c r="I32" s="1893"/>
      <c r="J32" s="1893"/>
      <c r="K32" s="1893"/>
      <c r="L32" s="1893"/>
      <c r="M32" s="1893"/>
      <c r="N32" s="1893" t="str">
        <f>IF(Application!J22="","",Application!J22)</f>
        <v/>
      </c>
      <c r="O32" s="1893"/>
      <c r="P32" s="1912" t="s">
        <v>1022</v>
      </c>
      <c r="Q32" s="1912"/>
      <c r="R32" s="1912"/>
      <c r="S32" s="1912"/>
      <c r="T32" s="1912"/>
      <c r="U32" s="1912"/>
      <c r="V32" s="498"/>
      <c r="W32" s="498"/>
      <c r="X32" s="498"/>
      <c r="Y32" s="492"/>
      <c r="Z32" s="492"/>
      <c r="AA32" s="492"/>
      <c r="AB32" s="498"/>
      <c r="AC32" s="492"/>
      <c r="AD32" s="492"/>
      <c r="AE32" s="492"/>
      <c r="AF32" s="492"/>
      <c r="AG32" s="492"/>
      <c r="AH32" s="492"/>
      <c r="AI32" s="492"/>
      <c r="AJ32" s="498"/>
      <c r="AK32" s="498"/>
      <c r="AL32" s="499"/>
    </row>
    <row r="33" spans="2:38" ht="12" customHeight="1">
      <c r="B33" s="506"/>
      <c r="C33" s="507"/>
      <c r="D33" s="507"/>
      <c r="E33" s="507"/>
      <c r="F33" s="1911"/>
      <c r="G33" s="1894"/>
      <c r="H33" s="1894"/>
      <c r="I33" s="1894"/>
      <c r="J33" s="1894"/>
      <c r="K33" s="1894"/>
      <c r="L33" s="1894"/>
      <c r="M33" s="1894"/>
      <c r="N33" s="1894"/>
      <c r="O33" s="1894"/>
      <c r="P33" s="1913"/>
      <c r="Q33" s="1913"/>
      <c r="R33" s="1913"/>
      <c r="S33" s="1913"/>
      <c r="T33" s="1913"/>
      <c r="U33" s="1913"/>
      <c r="V33" s="492"/>
      <c r="W33" s="492"/>
      <c r="X33" s="492"/>
      <c r="Y33" s="492"/>
      <c r="Z33" s="492"/>
      <c r="AA33" s="492"/>
      <c r="AB33" s="498"/>
      <c r="AC33" s="492"/>
      <c r="AD33" s="492"/>
      <c r="AE33" s="492"/>
      <c r="AF33" s="492"/>
      <c r="AG33" s="492"/>
      <c r="AH33" s="492"/>
      <c r="AI33" s="492"/>
      <c r="AJ33" s="498"/>
      <c r="AK33" s="498"/>
      <c r="AL33" s="508"/>
    </row>
    <row r="34" spans="2:38" ht="12" customHeight="1">
      <c r="B34" s="506"/>
      <c r="C34" s="507"/>
      <c r="D34" s="507"/>
      <c r="E34" s="507"/>
      <c r="F34" s="517" t="s">
        <v>1002</v>
      </c>
      <c r="G34" s="492"/>
      <c r="H34" s="492"/>
      <c r="I34" s="492"/>
      <c r="J34" s="492"/>
      <c r="K34" s="492"/>
      <c r="L34" s="492"/>
      <c r="M34" s="492"/>
      <c r="N34" s="492"/>
      <c r="O34" s="492"/>
      <c r="P34" s="492"/>
      <c r="Q34" s="492"/>
      <c r="R34" s="492"/>
      <c r="S34" s="492"/>
      <c r="T34" s="492"/>
      <c r="U34" s="492"/>
      <c r="V34" s="492"/>
      <c r="W34" s="492"/>
      <c r="X34" s="492"/>
      <c r="Y34" s="517"/>
      <c r="Z34" s="492"/>
      <c r="AA34" s="492"/>
      <c r="AB34" s="492"/>
      <c r="AC34" s="492"/>
      <c r="AD34" s="492"/>
      <c r="AE34" s="492"/>
      <c r="AF34" s="492"/>
      <c r="AG34" s="492"/>
      <c r="AH34" s="492"/>
      <c r="AI34" s="492"/>
      <c r="AJ34" s="492"/>
      <c r="AK34" s="492"/>
      <c r="AL34" s="508"/>
    </row>
    <row r="35" spans="2:38" ht="12" customHeight="1">
      <c r="B35" s="509"/>
      <c r="C35" s="490" t="s">
        <v>65</v>
      </c>
      <c r="D35" s="503" t="s">
        <v>1003</v>
      </c>
      <c r="E35" s="503"/>
      <c r="F35" s="503" t="s">
        <v>1004</v>
      </c>
      <c r="G35" s="503"/>
      <c r="H35" s="503"/>
      <c r="I35" s="503"/>
      <c r="J35" s="503"/>
      <c r="K35" s="503"/>
      <c r="L35" s="503"/>
      <c r="M35" s="503"/>
      <c r="N35" s="503"/>
      <c r="O35" s="503"/>
      <c r="P35" s="503"/>
      <c r="Q35" s="503"/>
      <c r="R35" s="503"/>
      <c r="S35" s="492"/>
      <c r="T35" s="503"/>
      <c r="U35" s="503"/>
      <c r="V35" s="503"/>
      <c r="W35" s="503"/>
      <c r="X35" s="503"/>
      <c r="Y35" s="492"/>
      <c r="Z35" s="492"/>
      <c r="AA35" s="492"/>
      <c r="AB35" s="498"/>
      <c r="AC35" s="492"/>
      <c r="AD35" s="492"/>
      <c r="AE35" s="492"/>
      <c r="AF35" s="492"/>
      <c r="AG35" s="492"/>
      <c r="AH35" s="492"/>
      <c r="AI35" s="492"/>
      <c r="AJ35" s="498"/>
      <c r="AK35" s="498"/>
      <c r="AL35" s="510"/>
    </row>
    <row r="36" spans="2:38" ht="12" customHeight="1">
      <c r="B36" s="509"/>
      <c r="C36" s="501"/>
      <c r="D36" s="490" t="s">
        <v>65</v>
      </c>
      <c r="E36" s="498" t="s">
        <v>1001</v>
      </c>
      <c r="F36" s="503"/>
      <c r="G36" s="503"/>
      <c r="H36" s="503"/>
      <c r="I36" s="503"/>
      <c r="J36" s="503"/>
      <c r="K36" s="503"/>
      <c r="L36" s="503"/>
      <c r="M36" s="503"/>
      <c r="N36" s="503"/>
      <c r="O36" s="503"/>
      <c r="P36" s="503"/>
      <c r="Q36" s="503"/>
      <c r="R36" s="503"/>
      <c r="S36" s="492"/>
      <c r="T36" s="503"/>
      <c r="U36" s="503"/>
      <c r="V36" s="503"/>
      <c r="W36" s="503"/>
      <c r="X36" s="503"/>
      <c r="Y36" s="492"/>
      <c r="Z36" s="492"/>
      <c r="AA36" s="492"/>
      <c r="AB36" s="498"/>
      <c r="AC36" s="492"/>
      <c r="AD36" s="492"/>
      <c r="AE36" s="492"/>
      <c r="AF36" s="492"/>
      <c r="AG36" s="492"/>
      <c r="AH36" s="492"/>
      <c r="AI36" s="492"/>
      <c r="AJ36" s="498"/>
      <c r="AK36" s="498"/>
      <c r="AL36" s="510"/>
    </row>
    <row r="37" spans="2:38" ht="12" customHeight="1">
      <c r="B37" s="509"/>
      <c r="C37" s="501"/>
      <c r="D37" s="501"/>
      <c r="E37" s="492" t="s">
        <v>968</v>
      </c>
      <c r="F37" s="503"/>
      <c r="G37" s="503"/>
      <c r="H37" s="503"/>
      <c r="I37" s="503"/>
      <c r="J37" s="503"/>
      <c r="K37" s="503"/>
      <c r="L37" s="503"/>
      <c r="M37" s="503"/>
      <c r="N37" s="503"/>
      <c r="O37" s="503"/>
      <c r="P37" s="503"/>
      <c r="Q37" s="503"/>
      <c r="R37" s="503"/>
      <c r="S37" s="492"/>
      <c r="T37" s="503"/>
      <c r="U37" s="503"/>
      <c r="V37" s="503"/>
      <c r="W37" s="503"/>
      <c r="X37" s="503"/>
      <c r="Y37" s="492"/>
      <c r="Z37" s="492"/>
      <c r="AA37" s="492"/>
      <c r="AB37" s="498"/>
      <c r="AC37" s="492"/>
      <c r="AD37" s="492"/>
      <c r="AE37" s="492"/>
      <c r="AF37" s="492"/>
      <c r="AG37" s="492"/>
      <c r="AH37" s="492"/>
      <c r="AI37" s="492"/>
      <c r="AJ37" s="498"/>
      <c r="AK37" s="498"/>
      <c r="AL37" s="510"/>
    </row>
    <row r="38" spans="2:38" ht="12" customHeight="1">
      <c r="B38" s="509"/>
      <c r="C38" s="503"/>
      <c r="D38" s="503"/>
      <c r="E38" s="503"/>
      <c r="F38" s="1910" t="s">
        <v>1021</v>
      </c>
      <c r="G38" s="1893" t="str">
        <f>IF(D36="□","　　　　　　　　　　　試験","日本語能力試験")</f>
        <v>　　　　　　　　　　　試験</v>
      </c>
      <c r="H38" s="1893"/>
      <c r="I38" s="1893"/>
      <c r="J38" s="1893"/>
      <c r="K38" s="1893"/>
      <c r="L38" s="1893"/>
      <c r="M38" s="1893"/>
      <c r="N38" s="1893" t="str">
        <f>IF(Application!J24="","",Application!J24)</f>
        <v>問</v>
      </c>
      <c r="O38" s="1893"/>
      <c r="P38" s="1912" t="s">
        <v>1022</v>
      </c>
      <c r="Q38" s="1912"/>
      <c r="R38" s="1912"/>
      <c r="S38" s="1912"/>
      <c r="T38" s="1912"/>
      <c r="U38" s="1912"/>
      <c r="V38" s="503"/>
      <c r="W38" s="503"/>
      <c r="X38" s="503"/>
      <c r="Y38" s="492"/>
      <c r="Z38" s="492"/>
      <c r="AA38" s="492"/>
      <c r="AB38" s="498"/>
      <c r="AC38" s="492"/>
      <c r="AD38" s="492"/>
      <c r="AE38" s="492"/>
      <c r="AF38" s="492"/>
      <c r="AG38" s="492"/>
      <c r="AH38" s="492"/>
      <c r="AI38" s="492"/>
      <c r="AJ38" s="498"/>
      <c r="AK38" s="498"/>
      <c r="AL38" s="510"/>
    </row>
    <row r="39" spans="2:38" ht="12" customHeight="1">
      <c r="B39" s="509"/>
      <c r="C39" s="503"/>
      <c r="D39" s="492"/>
      <c r="E39" s="503"/>
      <c r="F39" s="1911"/>
      <c r="G39" s="1894"/>
      <c r="H39" s="1894"/>
      <c r="I39" s="1894"/>
      <c r="J39" s="1894"/>
      <c r="K39" s="1894"/>
      <c r="L39" s="1894"/>
      <c r="M39" s="1894"/>
      <c r="N39" s="1894"/>
      <c r="O39" s="1894"/>
      <c r="P39" s="1913"/>
      <c r="Q39" s="1913"/>
      <c r="R39" s="1913"/>
      <c r="S39" s="1913"/>
      <c r="T39" s="1913"/>
      <c r="U39" s="1913"/>
      <c r="V39" s="503"/>
      <c r="W39" s="503"/>
      <c r="X39" s="503"/>
      <c r="Y39" s="503"/>
      <c r="Z39" s="503"/>
      <c r="AA39" s="503"/>
      <c r="AB39" s="503"/>
      <c r="AC39" s="503"/>
      <c r="AD39" s="503"/>
      <c r="AE39" s="503"/>
      <c r="AF39" s="503"/>
      <c r="AG39" s="503"/>
      <c r="AH39" s="503"/>
      <c r="AI39" s="503"/>
      <c r="AJ39" s="503"/>
      <c r="AK39" s="503"/>
      <c r="AL39" s="510"/>
    </row>
    <row r="40" spans="2:38" s="503" customFormat="1" ht="12" customHeight="1">
      <c r="B40" s="509"/>
      <c r="D40" s="492"/>
      <c r="F40" s="517" t="s">
        <v>1002</v>
      </c>
      <c r="AL40" s="510"/>
    </row>
    <row r="41" spans="2:38" s="503" customFormat="1" ht="12" customHeight="1">
      <c r="B41" s="509"/>
      <c r="C41" s="490" t="s">
        <v>65</v>
      </c>
      <c r="D41" s="503" t="s">
        <v>1005</v>
      </c>
      <c r="G41" s="503" t="s">
        <v>1006</v>
      </c>
      <c r="AL41" s="510"/>
    </row>
    <row r="42" spans="2:38" s="503" customFormat="1" ht="12" customHeight="1">
      <c r="B42" s="509"/>
      <c r="C42" s="501"/>
      <c r="D42" s="490" t="s">
        <v>65</v>
      </c>
      <c r="E42" s="498" t="s">
        <v>1007</v>
      </c>
      <c r="V42" s="501"/>
      <c r="W42" s="498"/>
      <c r="AL42" s="510"/>
    </row>
    <row r="43" spans="2:38" s="503" customFormat="1" ht="12" customHeight="1">
      <c r="B43" s="509"/>
      <c r="C43" s="501"/>
      <c r="D43" s="501"/>
      <c r="E43" s="492" t="s">
        <v>1008</v>
      </c>
      <c r="V43" s="501"/>
      <c r="W43" s="492"/>
      <c r="AL43" s="510"/>
    </row>
    <row r="44" spans="2:38" ht="12" customHeight="1">
      <c r="B44" s="497"/>
      <c r="F44" s="1910" t="s">
        <v>1019</v>
      </c>
      <c r="G44" s="1893" t="str">
        <f>IF(D42="□","　　　　　　　　　　　試験",Application!V22)</f>
        <v>　　　　　　　　　　　試験</v>
      </c>
      <c r="H44" s="1893"/>
      <c r="I44" s="1893"/>
      <c r="J44" s="1893"/>
      <c r="K44" s="1893"/>
      <c r="L44" s="1893"/>
      <c r="M44" s="1893"/>
      <c r="N44" s="1893" t="str">
        <f>IF(Application!AA22="","",Application!AA22)</f>
        <v/>
      </c>
      <c r="O44" s="1893"/>
      <c r="P44" s="1912" t="s">
        <v>1020</v>
      </c>
      <c r="Q44" s="1912"/>
      <c r="R44" s="1912"/>
      <c r="S44" s="1912"/>
      <c r="T44" s="1912"/>
      <c r="U44" s="1912"/>
      <c r="X44" s="1914"/>
      <c r="Y44" s="1914"/>
      <c r="Z44" s="1914"/>
      <c r="AA44" s="1914"/>
      <c r="AB44" s="1914"/>
      <c r="AC44" s="1914"/>
      <c r="AD44" s="1914"/>
      <c r="AE44" s="1914"/>
      <c r="AF44" s="1914"/>
      <c r="AG44" s="1914"/>
      <c r="AH44" s="1914"/>
      <c r="AI44" s="1914"/>
      <c r="AJ44" s="1914"/>
      <c r="AK44" s="1914"/>
      <c r="AL44" s="1916"/>
    </row>
    <row r="45" spans="2:38" ht="12" customHeight="1">
      <c r="B45" s="497"/>
      <c r="F45" s="1911"/>
      <c r="G45" s="1894"/>
      <c r="H45" s="1894"/>
      <c r="I45" s="1894"/>
      <c r="J45" s="1894"/>
      <c r="K45" s="1894"/>
      <c r="L45" s="1894"/>
      <c r="M45" s="1894"/>
      <c r="N45" s="1894"/>
      <c r="O45" s="1894"/>
      <c r="P45" s="1913"/>
      <c r="Q45" s="1913"/>
      <c r="R45" s="1913"/>
      <c r="S45" s="1913"/>
      <c r="T45" s="1913"/>
      <c r="U45" s="1913"/>
      <c r="X45" s="1914"/>
      <c r="Y45" s="1914"/>
      <c r="Z45" s="1914"/>
      <c r="AA45" s="1914"/>
      <c r="AB45" s="1914"/>
      <c r="AC45" s="1914"/>
      <c r="AD45" s="1914"/>
      <c r="AE45" s="1914"/>
      <c r="AF45" s="1914"/>
      <c r="AG45" s="1914"/>
      <c r="AH45" s="1914"/>
      <c r="AI45" s="1914"/>
      <c r="AJ45" s="1914"/>
      <c r="AK45" s="1914"/>
      <c r="AL45" s="1916"/>
    </row>
    <row r="46" spans="2:38" ht="12" customHeight="1">
      <c r="B46" s="518"/>
      <c r="F46" s="517" t="s">
        <v>1009</v>
      </c>
      <c r="X46" s="517"/>
      <c r="AL46" s="519"/>
    </row>
    <row r="47" spans="2:38" ht="12" customHeight="1">
      <c r="B47" s="518"/>
      <c r="AL47" s="519"/>
    </row>
    <row r="48" spans="2:38" ht="12" customHeight="1">
      <c r="B48" s="518"/>
      <c r="C48" s="490" t="s">
        <v>65</v>
      </c>
      <c r="D48" s="498" t="s">
        <v>979</v>
      </c>
      <c r="E48" s="498"/>
      <c r="F48" s="498"/>
      <c r="G48" s="498"/>
      <c r="H48" s="520"/>
      <c r="I48" s="491" t="s">
        <v>1010</v>
      </c>
      <c r="J48" s="520"/>
      <c r="K48" s="520"/>
      <c r="L48" s="520"/>
      <c r="M48" s="520"/>
      <c r="N48" s="520"/>
      <c r="O48" s="520"/>
      <c r="P48" s="520"/>
      <c r="Q48" s="520"/>
      <c r="R48" s="520"/>
      <c r="S48" s="520"/>
      <c r="T48" s="520"/>
      <c r="U48" s="520"/>
      <c r="V48" s="520"/>
      <c r="W48" s="520"/>
      <c r="X48" s="520"/>
      <c r="Y48" s="520"/>
      <c r="Z48" s="520"/>
      <c r="AA48" s="520"/>
      <c r="AB48" s="520"/>
      <c r="AC48" s="520"/>
      <c r="AD48" s="520"/>
      <c r="AE48" s="520"/>
      <c r="AF48" s="520"/>
      <c r="AG48" s="520"/>
      <c r="AH48" s="520"/>
      <c r="AI48" s="520"/>
      <c r="AJ48" s="520"/>
      <c r="AK48" s="520"/>
      <c r="AL48" s="519"/>
    </row>
    <row r="49" spans="2:38" ht="12" customHeight="1">
      <c r="B49" s="518"/>
      <c r="C49" s="498"/>
      <c r="D49" s="492"/>
      <c r="E49" s="498"/>
      <c r="F49" s="498"/>
      <c r="G49" s="1914" t="s">
        <v>1017</v>
      </c>
      <c r="H49" s="1893" t="str">
        <f>IF(Application!T24="","",Application!T24)</f>
        <v/>
      </c>
      <c r="I49" s="1893"/>
      <c r="J49" s="1893"/>
      <c r="K49" s="1893"/>
      <c r="L49" s="1893"/>
      <c r="M49" s="1893"/>
      <c r="N49" s="1893"/>
      <c r="O49" s="1893"/>
      <c r="P49" s="1893"/>
      <c r="Q49" s="1893"/>
      <c r="R49" s="1893"/>
      <c r="S49" s="1893"/>
      <c r="T49" s="1893"/>
      <c r="U49" s="1893"/>
      <c r="V49" s="1893"/>
      <c r="W49" s="1893"/>
      <c r="X49" s="1893"/>
      <c r="Y49" s="1893"/>
      <c r="Z49" s="1893"/>
      <c r="AA49" s="1893"/>
      <c r="AB49" s="1893"/>
      <c r="AC49" s="1893"/>
      <c r="AD49" s="1893"/>
      <c r="AE49" s="1893"/>
      <c r="AF49" s="1893"/>
      <c r="AG49" s="1893"/>
      <c r="AH49" s="1893"/>
      <c r="AI49" s="1893"/>
      <c r="AJ49" s="1910" t="s">
        <v>1018</v>
      </c>
      <c r="AK49" s="516"/>
      <c r="AL49" s="519"/>
    </row>
    <row r="50" spans="2:38" ht="12" customHeight="1">
      <c r="B50" s="518"/>
      <c r="G50" s="1915"/>
      <c r="H50" s="1894"/>
      <c r="I50" s="1894"/>
      <c r="J50" s="1894"/>
      <c r="K50" s="1894"/>
      <c r="L50" s="1894"/>
      <c r="M50" s="1894"/>
      <c r="N50" s="1894"/>
      <c r="O50" s="1894"/>
      <c r="P50" s="1894"/>
      <c r="Q50" s="1894"/>
      <c r="R50" s="1894"/>
      <c r="S50" s="1894"/>
      <c r="T50" s="1894"/>
      <c r="U50" s="1894"/>
      <c r="V50" s="1894"/>
      <c r="W50" s="1894"/>
      <c r="X50" s="1894"/>
      <c r="Y50" s="1894"/>
      <c r="Z50" s="1894"/>
      <c r="AA50" s="1894"/>
      <c r="AB50" s="1894"/>
      <c r="AC50" s="1894"/>
      <c r="AD50" s="1894"/>
      <c r="AE50" s="1894"/>
      <c r="AF50" s="1894"/>
      <c r="AG50" s="1894"/>
      <c r="AH50" s="1894"/>
      <c r="AI50" s="1894"/>
      <c r="AJ50" s="1911"/>
      <c r="AK50" s="516"/>
      <c r="AL50" s="519"/>
    </row>
    <row r="51" spans="2:38" ht="12" customHeight="1">
      <c r="B51" s="518"/>
      <c r="F51" s="517" t="s">
        <v>1011</v>
      </c>
      <c r="AL51" s="519"/>
    </row>
    <row r="52" spans="2:38" ht="12" customHeight="1">
      <c r="B52" s="521" t="s">
        <v>1012</v>
      </c>
      <c r="C52" s="498"/>
      <c r="AL52" s="519"/>
    </row>
    <row r="53" spans="2:38" ht="12" customHeight="1">
      <c r="B53" s="1908" t="s">
        <v>1013</v>
      </c>
      <c r="C53" s="1889"/>
      <c r="D53" s="1889"/>
      <c r="E53" s="1889"/>
      <c r="F53" s="1889"/>
      <c r="G53" s="1889"/>
      <c r="H53" s="1889"/>
      <c r="I53" s="1889"/>
      <c r="J53" s="1889"/>
      <c r="K53" s="1889"/>
      <c r="L53" s="1889"/>
      <c r="M53" s="1889"/>
      <c r="N53" s="1889"/>
      <c r="O53" s="1889"/>
      <c r="P53" s="1889"/>
      <c r="Q53" s="1889"/>
      <c r="R53" s="1889"/>
      <c r="S53" s="1889"/>
      <c r="T53" s="1889"/>
      <c r="U53" s="1889"/>
      <c r="V53" s="1889"/>
      <c r="W53" s="1889"/>
      <c r="X53" s="1889"/>
      <c r="Y53" s="1889"/>
      <c r="Z53" s="1889"/>
      <c r="AA53" s="1889"/>
      <c r="AB53" s="1889"/>
      <c r="AC53" s="1889"/>
      <c r="AD53" s="1889"/>
      <c r="AE53" s="1889"/>
      <c r="AF53" s="1889"/>
      <c r="AG53" s="1889"/>
      <c r="AH53" s="1889"/>
      <c r="AI53" s="1889"/>
      <c r="AJ53" s="1889"/>
      <c r="AK53" s="1889"/>
      <c r="AL53" s="1909"/>
    </row>
    <row r="54" spans="2:38" ht="12" customHeight="1">
      <c r="B54" s="1908"/>
      <c r="C54" s="1889"/>
      <c r="D54" s="1889"/>
      <c r="E54" s="1889"/>
      <c r="F54" s="1889"/>
      <c r="G54" s="1889"/>
      <c r="H54" s="1889"/>
      <c r="I54" s="1889"/>
      <c r="J54" s="1889"/>
      <c r="K54" s="1889"/>
      <c r="L54" s="1889"/>
      <c r="M54" s="1889"/>
      <c r="N54" s="1889"/>
      <c r="O54" s="1889"/>
      <c r="P54" s="1889"/>
      <c r="Q54" s="1889"/>
      <c r="R54" s="1889"/>
      <c r="S54" s="1889"/>
      <c r="T54" s="1889"/>
      <c r="U54" s="1889"/>
      <c r="V54" s="1889"/>
      <c r="W54" s="1889"/>
      <c r="X54" s="1889"/>
      <c r="Y54" s="1889"/>
      <c r="Z54" s="1889"/>
      <c r="AA54" s="1889"/>
      <c r="AB54" s="1889"/>
      <c r="AC54" s="1889"/>
      <c r="AD54" s="1889"/>
      <c r="AE54" s="1889"/>
      <c r="AF54" s="1889"/>
      <c r="AG54" s="1889"/>
      <c r="AH54" s="1889"/>
      <c r="AI54" s="1889"/>
      <c r="AJ54" s="1889"/>
      <c r="AK54" s="1889"/>
      <c r="AL54" s="1909"/>
    </row>
    <row r="55" spans="2:38" ht="18" customHeight="1">
      <c r="B55" s="1917" t="s">
        <v>1014</v>
      </c>
      <c r="C55" s="1918"/>
      <c r="D55" s="1918"/>
      <c r="E55" s="1918"/>
      <c r="F55" s="1918"/>
      <c r="G55" s="1918"/>
      <c r="H55" s="1918"/>
      <c r="I55" s="1918"/>
      <c r="J55" s="1918"/>
      <c r="K55" s="1918"/>
      <c r="L55" s="1918"/>
      <c r="M55" s="1918"/>
      <c r="N55" s="1918"/>
      <c r="O55" s="1918"/>
      <c r="P55" s="1918"/>
      <c r="Q55" s="1918"/>
      <c r="R55" s="1918"/>
      <c r="S55" s="1918"/>
      <c r="T55" s="1918"/>
      <c r="U55" s="1918"/>
      <c r="V55" s="1918"/>
      <c r="W55" s="1918"/>
      <c r="X55" s="1918"/>
      <c r="Y55" s="1918"/>
      <c r="Z55" s="1918"/>
      <c r="AA55" s="1918"/>
      <c r="AB55" s="1918"/>
      <c r="AC55" s="1918"/>
      <c r="AD55" s="1918"/>
      <c r="AE55" s="1918"/>
      <c r="AF55" s="1918"/>
      <c r="AG55" s="1918"/>
      <c r="AH55" s="1918"/>
      <c r="AI55" s="1918"/>
      <c r="AJ55" s="1918"/>
      <c r="AK55" s="1918"/>
      <c r="AL55" s="1919"/>
    </row>
    <row r="56" spans="2:38" ht="12" customHeight="1">
      <c r="B56" s="1864" t="s">
        <v>1015</v>
      </c>
      <c r="C56" s="1865"/>
      <c r="D56" s="1865"/>
      <c r="E56" s="1865"/>
      <c r="F56" s="1920" t="str">
        <f>IF(OR(Application!A7="",Application!C13=""),"",Application!A7&amp;"/"&amp;Application!C13)</f>
        <v>東京日英学院/進学1.6年コース</v>
      </c>
      <c r="G56" s="1920"/>
      <c r="H56" s="1920"/>
      <c r="I56" s="1920"/>
      <c r="J56" s="1920"/>
      <c r="K56" s="1920"/>
      <c r="L56" s="1920"/>
      <c r="M56" s="1920"/>
      <c r="N56" s="1920"/>
      <c r="O56" s="1920"/>
      <c r="P56" s="1920"/>
      <c r="Q56" s="1920"/>
      <c r="R56" s="1920"/>
      <c r="S56" s="1876" t="s">
        <v>1016</v>
      </c>
      <c r="T56" s="1876"/>
      <c r="U56" s="1876"/>
      <c r="V56" s="1876"/>
      <c r="W56" s="1876"/>
      <c r="X56" s="1876"/>
      <c r="Y56" s="1920" t="str">
        <f>IF(AND(Application!F29="",Application!M29=""),"",Application!F29&amp;" "&amp;Application!M29)</f>
        <v/>
      </c>
      <c r="Z56" s="1920"/>
      <c r="AA56" s="1920"/>
      <c r="AB56" s="1920"/>
      <c r="AC56" s="1920"/>
      <c r="AD56" s="1920"/>
      <c r="AE56" s="1920"/>
      <c r="AF56" s="1920"/>
      <c r="AG56" s="1920"/>
      <c r="AH56" s="1920"/>
      <c r="AI56" s="1920"/>
      <c r="AJ56" s="1920"/>
      <c r="AK56" s="1920"/>
      <c r="AL56" s="519"/>
    </row>
    <row r="57" spans="2:38" ht="12" customHeight="1">
      <c r="B57" s="1866"/>
      <c r="C57" s="1865"/>
      <c r="D57" s="1865"/>
      <c r="E57" s="1865"/>
      <c r="F57" s="1921"/>
      <c r="G57" s="1921"/>
      <c r="H57" s="1921"/>
      <c r="I57" s="1921"/>
      <c r="J57" s="1921"/>
      <c r="K57" s="1921"/>
      <c r="L57" s="1921"/>
      <c r="M57" s="1921"/>
      <c r="N57" s="1921"/>
      <c r="O57" s="1921"/>
      <c r="P57" s="1921"/>
      <c r="Q57" s="1921"/>
      <c r="R57" s="1921"/>
      <c r="S57" s="1876"/>
      <c r="T57" s="1876"/>
      <c r="U57" s="1876"/>
      <c r="V57" s="1876"/>
      <c r="W57" s="1876"/>
      <c r="X57" s="1876"/>
      <c r="Y57" s="1921"/>
      <c r="Z57" s="1921"/>
      <c r="AA57" s="1921"/>
      <c r="AB57" s="1921"/>
      <c r="AC57" s="1921"/>
      <c r="AD57" s="1921"/>
      <c r="AE57" s="1921"/>
      <c r="AF57" s="1921"/>
      <c r="AG57" s="1921"/>
      <c r="AH57" s="1921"/>
      <c r="AI57" s="1921"/>
      <c r="AJ57" s="1921"/>
      <c r="AK57" s="1921"/>
      <c r="AL57" s="519"/>
    </row>
    <row r="58" spans="2:38" ht="12" customHeight="1">
      <c r="B58" s="522"/>
      <c r="C58" s="523"/>
      <c r="D58" s="523"/>
      <c r="E58" s="523"/>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4"/>
    </row>
    <row r="59" spans="2:38" ht="12" customHeight="1"/>
    <row r="60" spans="2:38" ht="12" customHeight="1"/>
    <row r="61" spans="2:38" ht="12" customHeight="1"/>
    <row r="62" spans="2:38" ht="12" customHeight="1"/>
    <row r="63" spans="2:38" ht="12" customHeight="1"/>
    <row r="64" spans="2:38"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sheetData>
  <sheetProtection formatCells="0" selectLockedCells="1"/>
  <mergeCells count="48">
    <mergeCell ref="D25:G25"/>
    <mergeCell ref="V21:W21"/>
    <mergeCell ref="V22:W22"/>
    <mergeCell ref="V24:W24"/>
    <mergeCell ref="V25:W25"/>
    <mergeCell ref="N21:Q22"/>
    <mergeCell ref="D18:G18"/>
    <mergeCell ref="D19:G19"/>
    <mergeCell ref="D21:G21"/>
    <mergeCell ref="D24:H24"/>
    <mergeCell ref="D22:G22"/>
    <mergeCell ref="B55:AL55"/>
    <mergeCell ref="B56:E57"/>
    <mergeCell ref="F56:R57"/>
    <mergeCell ref="S56:X57"/>
    <mergeCell ref="Y56:AK57"/>
    <mergeCell ref="B53:AL54"/>
    <mergeCell ref="F38:F39"/>
    <mergeCell ref="F32:F33"/>
    <mergeCell ref="N32:O33"/>
    <mergeCell ref="P32:U33"/>
    <mergeCell ref="G49:G50"/>
    <mergeCell ref="AJ49:AJ50"/>
    <mergeCell ref="H49:AI50"/>
    <mergeCell ref="P44:U45"/>
    <mergeCell ref="N44:O45"/>
    <mergeCell ref="P38:U39"/>
    <mergeCell ref="N38:O39"/>
    <mergeCell ref="F44:F45"/>
    <mergeCell ref="X44:AL45"/>
    <mergeCell ref="G44:M45"/>
    <mergeCell ref="G38:M39"/>
    <mergeCell ref="G32:M33"/>
    <mergeCell ref="AI29:AJ29"/>
    <mergeCell ref="C7:AJ7"/>
    <mergeCell ref="AI8:AJ8"/>
    <mergeCell ref="F10:U11"/>
    <mergeCell ref="Y10:AJ11"/>
    <mergeCell ref="F14:U15"/>
    <mergeCell ref="H18:U19"/>
    <mergeCell ref="X18:AI19"/>
    <mergeCell ref="H21:K22"/>
    <mergeCell ref="X21:AB22"/>
    <mergeCell ref="AE21:AF22"/>
    <mergeCell ref="I24:U25"/>
    <mergeCell ref="C28:AJ28"/>
    <mergeCell ref="V18:W18"/>
    <mergeCell ref="V19:W19"/>
  </mergeCells>
  <phoneticPr fontId="190" type="noConversion"/>
  <dataValidations count="1">
    <dataValidation type="list" allowBlank="1" showInputMessage="1" showErrorMessage="1" sqref="G44:M45" xr:uid="{48D2E830-71F1-4A03-9BE3-B6E3CDEBF68F}">
      <formula1>"日本語能力試験,BJTビジネス日本語能力テスト,J.TEST実用日本語検定,日本語NAT-TEST,STBJ標準ビジネス日本語テスト,TOPJ実用日本語運用能力試験,J-cert生活・職能日本語検定,JLCT外国人日本語能力検定,実践日本語コミュニケーション検定・ブリッジ(PJC Bridge),JPT日本語能力試験,JPT Elementary試験,日本語オンラインテスト,日本語能力評価試験"</formula1>
    </dataValidation>
  </dataValidations>
  <printOptions horizontalCentered="1"/>
  <pageMargins left="0.19685039370078741" right="0.19685039370078741" top="0.59055118110236227" bottom="0.59055118110236227" header="0.11811023622047245" footer="0.11811023622047245"/>
  <pageSetup paperSize="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33DBB-BA97-4F11-940D-79FFD7A693BD}">
          <x14:formula1>
            <xm:f>"□,■"</xm:f>
          </x14:formula1>
          <xm:sqref>Y65551:Z65551 JV65551:JW65551 TR65551:TS65551 ADN65551:ADO65551 ANJ65551:ANK65551 AXF65551:AXG65551 BHB65551:BHC65551 BQX65551:BQY65551 CAT65551:CAU65551 CKP65551:CKQ65551 CUL65551:CUM65551 DEH65551:DEI65551 DOD65551:DOE65551 DXZ65551:DYA65551 EHV65551:EHW65551 ERR65551:ERS65551 FBN65551:FBO65551 FLJ65551:FLK65551 FVF65551:FVG65551 GFB65551:GFC65551 GOX65551:GOY65551 GYT65551:GYU65551 HIP65551:HIQ65551 HSL65551:HSM65551 ICH65551:ICI65551 IMD65551:IME65551 IVZ65551:IWA65551 JFV65551:JFW65551 JPR65551:JPS65551 JZN65551:JZO65551 KJJ65551:KJK65551 KTF65551:KTG65551 LDB65551:LDC65551 LMX65551:LMY65551 LWT65551:LWU65551 MGP65551:MGQ65551 MQL65551:MQM65551 NAH65551:NAI65551 NKD65551:NKE65551 NTZ65551:NUA65551 ODV65551:ODW65551 ONR65551:ONS65551 OXN65551:OXO65551 PHJ65551:PHK65551 PRF65551:PRG65551 QBB65551:QBC65551 QKX65551:QKY65551 QUT65551:QUU65551 REP65551:REQ65551 ROL65551:ROM65551 RYH65551:RYI65551 SID65551:SIE65551 SRZ65551:SSA65551 TBV65551:TBW65551 TLR65551:TLS65551 TVN65551:TVO65551 UFJ65551:UFK65551 UPF65551:UPG65551 UZB65551:UZC65551 VIX65551:VIY65551 VST65551:VSU65551 WCP65551:WCQ65551 WML65551:WMM65551 WWH65551:WWI65551 Y131087:Z131087 JV131087:JW131087 TR131087:TS131087 ADN131087:ADO131087 ANJ131087:ANK131087 AXF131087:AXG131087 BHB131087:BHC131087 BQX131087:BQY131087 CAT131087:CAU131087 CKP131087:CKQ131087 CUL131087:CUM131087 DEH131087:DEI131087 DOD131087:DOE131087 DXZ131087:DYA131087 EHV131087:EHW131087 ERR131087:ERS131087 FBN131087:FBO131087 FLJ131087:FLK131087 FVF131087:FVG131087 GFB131087:GFC131087 GOX131087:GOY131087 GYT131087:GYU131087 HIP131087:HIQ131087 HSL131087:HSM131087 ICH131087:ICI131087 IMD131087:IME131087 IVZ131087:IWA131087 JFV131087:JFW131087 JPR131087:JPS131087 JZN131087:JZO131087 KJJ131087:KJK131087 KTF131087:KTG131087 LDB131087:LDC131087 LMX131087:LMY131087 LWT131087:LWU131087 MGP131087:MGQ131087 MQL131087:MQM131087 NAH131087:NAI131087 NKD131087:NKE131087 NTZ131087:NUA131087 ODV131087:ODW131087 ONR131087:ONS131087 OXN131087:OXO131087 PHJ131087:PHK131087 PRF131087:PRG131087 QBB131087:QBC131087 QKX131087:QKY131087 QUT131087:QUU131087 REP131087:REQ131087 ROL131087:ROM131087 RYH131087:RYI131087 SID131087:SIE131087 SRZ131087:SSA131087 TBV131087:TBW131087 TLR131087:TLS131087 TVN131087:TVO131087 UFJ131087:UFK131087 UPF131087:UPG131087 UZB131087:UZC131087 VIX131087:VIY131087 VST131087:VSU131087 WCP131087:WCQ131087 WML131087:WMM131087 WWH131087:WWI131087 Y196623:Z196623 JV196623:JW196623 TR196623:TS196623 ADN196623:ADO196623 ANJ196623:ANK196623 AXF196623:AXG196623 BHB196623:BHC196623 BQX196623:BQY196623 CAT196623:CAU196623 CKP196623:CKQ196623 CUL196623:CUM196623 DEH196623:DEI196623 DOD196623:DOE196623 DXZ196623:DYA196623 EHV196623:EHW196623 ERR196623:ERS196623 FBN196623:FBO196623 FLJ196623:FLK196623 FVF196623:FVG196623 GFB196623:GFC196623 GOX196623:GOY196623 GYT196623:GYU196623 HIP196623:HIQ196623 HSL196623:HSM196623 ICH196623:ICI196623 IMD196623:IME196623 IVZ196623:IWA196623 JFV196623:JFW196623 JPR196623:JPS196623 JZN196623:JZO196623 KJJ196623:KJK196623 KTF196623:KTG196623 LDB196623:LDC196623 LMX196623:LMY196623 LWT196623:LWU196623 MGP196623:MGQ196623 MQL196623:MQM196623 NAH196623:NAI196623 NKD196623:NKE196623 NTZ196623:NUA196623 ODV196623:ODW196623 ONR196623:ONS196623 OXN196623:OXO196623 PHJ196623:PHK196623 PRF196623:PRG196623 QBB196623:QBC196623 QKX196623:QKY196623 QUT196623:QUU196623 REP196623:REQ196623 ROL196623:ROM196623 RYH196623:RYI196623 SID196623:SIE196623 SRZ196623:SSA196623 TBV196623:TBW196623 TLR196623:TLS196623 TVN196623:TVO196623 UFJ196623:UFK196623 UPF196623:UPG196623 UZB196623:UZC196623 VIX196623:VIY196623 VST196623:VSU196623 WCP196623:WCQ196623 WML196623:WMM196623 WWH196623:WWI196623 Y262159:Z262159 JV262159:JW262159 TR262159:TS262159 ADN262159:ADO262159 ANJ262159:ANK262159 AXF262159:AXG262159 BHB262159:BHC262159 BQX262159:BQY262159 CAT262159:CAU262159 CKP262159:CKQ262159 CUL262159:CUM262159 DEH262159:DEI262159 DOD262159:DOE262159 DXZ262159:DYA262159 EHV262159:EHW262159 ERR262159:ERS262159 FBN262159:FBO262159 FLJ262159:FLK262159 FVF262159:FVG262159 GFB262159:GFC262159 GOX262159:GOY262159 GYT262159:GYU262159 HIP262159:HIQ262159 HSL262159:HSM262159 ICH262159:ICI262159 IMD262159:IME262159 IVZ262159:IWA262159 JFV262159:JFW262159 JPR262159:JPS262159 JZN262159:JZO262159 KJJ262159:KJK262159 KTF262159:KTG262159 LDB262159:LDC262159 LMX262159:LMY262159 LWT262159:LWU262159 MGP262159:MGQ262159 MQL262159:MQM262159 NAH262159:NAI262159 NKD262159:NKE262159 NTZ262159:NUA262159 ODV262159:ODW262159 ONR262159:ONS262159 OXN262159:OXO262159 PHJ262159:PHK262159 PRF262159:PRG262159 QBB262159:QBC262159 QKX262159:QKY262159 QUT262159:QUU262159 REP262159:REQ262159 ROL262159:ROM262159 RYH262159:RYI262159 SID262159:SIE262159 SRZ262159:SSA262159 TBV262159:TBW262159 TLR262159:TLS262159 TVN262159:TVO262159 UFJ262159:UFK262159 UPF262159:UPG262159 UZB262159:UZC262159 VIX262159:VIY262159 VST262159:VSU262159 WCP262159:WCQ262159 WML262159:WMM262159 WWH262159:WWI262159 Y327695:Z327695 JV327695:JW327695 TR327695:TS327695 ADN327695:ADO327695 ANJ327695:ANK327695 AXF327695:AXG327695 BHB327695:BHC327695 BQX327695:BQY327695 CAT327695:CAU327695 CKP327695:CKQ327695 CUL327695:CUM327695 DEH327695:DEI327695 DOD327695:DOE327695 DXZ327695:DYA327695 EHV327695:EHW327695 ERR327695:ERS327695 FBN327695:FBO327695 FLJ327695:FLK327695 FVF327695:FVG327695 GFB327695:GFC327695 GOX327695:GOY327695 GYT327695:GYU327695 HIP327695:HIQ327695 HSL327695:HSM327695 ICH327695:ICI327695 IMD327695:IME327695 IVZ327695:IWA327695 JFV327695:JFW327695 JPR327695:JPS327695 JZN327695:JZO327695 KJJ327695:KJK327695 KTF327695:KTG327695 LDB327695:LDC327695 LMX327695:LMY327695 LWT327695:LWU327695 MGP327695:MGQ327695 MQL327695:MQM327695 NAH327695:NAI327695 NKD327695:NKE327695 NTZ327695:NUA327695 ODV327695:ODW327695 ONR327695:ONS327695 OXN327695:OXO327695 PHJ327695:PHK327695 PRF327695:PRG327695 QBB327695:QBC327695 QKX327695:QKY327695 QUT327695:QUU327695 REP327695:REQ327695 ROL327695:ROM327695 RYH327695:RYI327695 SID327695:SIE327695 SRZ327695:SSA327695 TBV327695:TBW327695 TLR327695:TLS327695 TVN327695:TVO327695 UFJ327695:UFK327695 UPF327695:UPG327695 UZB327695:UZC327695 VIX327695:VIY327695 VST327695:VSU327695 WCP327695:WCQ327695 WML327695:WMM327695 WWH327695:WWI327695 Y393231:Z393231 JV393231:JW393231 TR393231:TS393231 ADN393231:ADO393231 ANJ393231:ANK393231 AXF393231:AXG393231 BHB393231:BHC393231 BQX393231:BQY393231 CAT393231:CAU393231 CKP393231:CKQ393231 CUL393231:CUM393231 DEH393231:DEI393231 DOD393231:DOE393231 DXZ393231:DYA393231 EHV393231:EHW393231 ERR393231:ERS393231 FBN393231:FBO393231 FLJ393231:FLK393231 FVF393231:FVG393231 GFB393231:GFC393231 GOX393231:GOY393231 GYT393231:GYU393231 HIP393231:HIQ393231 HSL393231:HSM393231 ICH393231:ICI393231 IMD393231:IME393231 IVZ393231:IWA393231 JFV393231:JFW393231 JPR393231:JPS393231 JZN393231:JZO393231 KJJ393231:KJK393231 KTF393231:KTG393231 LDB393231:LDC393231 LMX393231:LMY393231 LWT393231:LWU393231 MGP393231:MGQ393231 MQL393231:MQM393231 NAH393231:NAI393231 NKD393231:NKE393231 NTZ393231:NUA393231 ODV393231:ODW393231 ONR393231:ONS393231 OXN393231:OXO393231 PHJ393231:PHK393231 PRF393231:PRG393231 QBB393231:QBC393231 QKX393231:QKY393231 QUT393231:QUU393231 REP393231:REQ393231 ROL393231:ROM393231 RYH393231:RYI393231 SID393231:SIE393231 SRZ393231:SSA393231 TBV393231:TBW393231 TLR393231:TLS393231 TVN393231:TVO393231 UFJ393231:UFK393231 UPF393231:UPG393231 UZB393231:UZC393231 VIX393231:VIY393231 VST393231:VSU393231 WCP393231:WCQ393231 WML393231:WMM393231 WWH393231:WWI393231 Y458767:Z458767 JV458767:JW458767 TR458767:TS458767 ADN458767:ADO458767 ANJ458767:ANK458767 AXF458767:AXG458767 BHB458767:BHC458767 BQX458767:BQY458767 CAT458767:CAU458767 CKP458767:CKQ458767 CUL458767:CUM458767 DEH458767:DEI458767 DOD458767:DOE458767 DXZ458767:DYA458767 EHV458767:EHW458767 ERR458767:ERS458767 FBN458767:FBO458767 FLJ458767:FLK458767 FVF458767:FVG458767 GFB458767:GFC458767 GOX458767:GOY458767 GYT458767:GYU458767 HIP458767:HIQ458767 HSL458767:HSM458767 ICH458767:ICI458767 IMD458767:IME458767 IVZ458767:IWA458767 JFV458767:JFW458767 JPR458767:JPS458767 JZN458767:JZO458767 KJJ458767:KJK458767 KTF458767:KTG458767 LDB458767:LDC458767 LMX458767:LMY458767 LWT458767:LWU458767 MGP458767:MGQ458767 MQL458767:MQM458767 NAH458767:NAI458767 NKD458767:NKE458767 NTZ458767:NUA458767 ODV458767:ODW458767 ONR458767:ONS458767 OXN458767:OXO458767 PHJ458767:PHK458767 PRF458767:PRG458767 QBB458767:QBC458767 QKX458767:QKY458767 QUT458767:QUU458767 REP458767:REQ458767 ROL458767:ROM458767 RYH458767:RYI458767 SID458767:SIE458767 SRZ458767:SSA458767 TBV458767:TBW458767 TLR458767:TLS458767 TVN458767:TVO458767 UFJ458767:UFK458767 UPF458767:UPG458767 UZB458767:UZC458767 VIX458767:VIY458767 VST458767:VSU458767 WCP458767:WCQ458767 WML458767:WMM458767 WWH458767:WWI458767 Y524303:Z524303 JV524303:JW524303 TR524303:TS524303 ADN524303:ADO524303 ANJ524303:ANK524303 AXF524303:AXG524303 BHB524303:BHC524303 BQX524303:BQY524303 CAT524303:CAU524303 CKP524303:CKQ524303 CUL524303:CUM524303 DEH524303:DEI524303 DOD524303:DOE524303 DXZ524303:DYA524303 EHV524303:EHW524303 ERR524303:ERS524303 FBN524303:FBO524303 FLJ524303:FLK524303 FVF524303:FVG524303 GFB524303:GFC524303 GOX524303:GOY524303 GYT524303:GYU524303 HIP524303:HIQ524303 HSL524303:HSM524303 ICH524303:ICI524303 IMD524303:IME524303 IVZ524303:IWA524303 JFV524303:JFW524303 JPR524303:JPS524303 JZN524303:JZO524303 KJJ524303:KJK524303 KTF524303:KTG524303 LDB524303:LDC524303 LMX524303:LMY524303 LWT524303:LWU524303 MGP524303:MGQ524303 MQL524303:MQM524303 NAH524303:NAI524303 NKD524303:NKE524303 NTZ524303:NUA524303 ODV524303:ODW524303 ONR524303:ONS524303 OXN524303:OXO524303 PHJ524303:PHK524303 PRF524303:PRG524303 QBB524303:QBC524303 QKX524303:QKY524303 QUT524303:QUU524303 REP524303:REQ524303 ROL524303:ROM524303 RYH524303:RYI524303 SID524303:SIE524303 SRZ524303:SSA524303 TBV524303:TBW524303 TLR524303:TLS524303 TVN524303:TVO524303 UFJ524303:UFK524303 UPF524303:UPG524303 UZB524303:UZC524303 VIX524303:VIY524303 VST524303:VSU524303 WCP524303:WCQ524303 WML524303:WMM524303 WWH524303:WWI524303 Y589839:Z589839 JV589839:JW589839 TR589839:TS589839 ADN589839:ADO589839 ANJ589839:ANK589839 AXF589839:AXG589839 BHB589839:BHC589839 BQX589839:BQY589839 CAT589839:CAU589839 CKP589839:CKQ589839 CUL589839:CUM589839 DEH589839:DEI589839 DOD589839:DOE589839 DXZ589839:DYA589839 EHV589839:EHW589839 ERR589839:ERS589839 FBN589839:FBO589839 FLJ589839:FLK589839 FVF589839:FVG589839 GFB589839:GFC589839 GOX589839:GOY589839 GYT589839:GYU589839 HIP589839:HIQ589839 HSL589839:HSM589839 ICH589839:ICI589839 IMD589839:IME589839 IVZ589839:IWA589839 JFV589839:JFW589839 JPR589839:JPS589839 JZN589839:JZO589839 KJJ589839:KJK589839 KTF589839:KTG589839 LDB589839:LDC589839 LMX589839:LMY589839 LWT589839:LWU589839 MGP589839:MGQ589839 MQL589839:MQM589839 NAH589839:NAI589839 NKD589839:NKE589839 NTZ589839:NUA589839 ODV589839:ODW589839 ONR589839:ONS589839 OXN589839:OXO589839 PHJ589839:PHK589839 PRF589839:PRG589839 QBB589839:QBC589839 QKX589839:QKY589839 QUT589839:QUU589839 REP589839:REQ589839 ROL589839:ROM589839 RYH589839:RYI589839 SID589839:SIE589839 SRZ589839:SSA589839 TBV589839:TBW589839 TLR589839:TLS589839 TVN589839:TVO589839 UFJ589839:UFK589839 UPF589839:UPG589839 UZB589839:UZC589839 VIX589839:VIY589839 VST589839:VSU589839 WCP589839:WCQ589839 WML589839:WMM589839 WWH589839:WWI589839 Y655375:Z655375 JV655375:JW655375 TR655375:TS655375 ADN655375:ADO655375 ANJ655375:ANK655375 AXF655375:AXG655375 BHB655375:BHC655375 BQX655375:BQY655375 CAT655375:CAU655375 CKP655375:CKQ655375 CUL655375:CUM655375 DEH655375:DEI655375 DOD655375:DOE655375 DXZ655375:DYA655375 EHV655375:EHW655375 ERR655375:ERS655375 FBN655375:FBO655375 FLJ655375:FLK655375 FVF655375:FVG655375 GFB655375:GFC655375 GOX655375:GOY655375 GYT655375:GYU655375 HIP655375:HIQ655375 HSL655375:HSM655375 ICH655375:ICI655375 IMD655375:IME655375 IVZ655375:IWA655375 JFV655375:JFW655375 JPR655375:JPS655375 JZN655375:JZO655375 KJJ655375:KJK655375 KTF655375:KTG655375 LDB655375:LDC655375 LMX655375:LMY655375 LWT655375:LWU655375 MGP655375:MGQ655375 MQL655375:MQM655375 NAH655375:NAI655375 NKD655375:NKE655375 NTZ655375:NUA655375 ODV655375:ODW655375 ONR655375:ONS655375 OXN655375:OXO655375 PHJ655375:PHK655375 PRF655375:PRG655375 QBB655375:QBC655375 QKX655375:QKY655375 QUT655375:QUU655375 REP655375:REQ655375 ROL655375:ROM655375 RYH655375:RYI655375 SID655375:SIE655375 SRZ655375:SSA655375 TBV655375:TBW655375 TLR655375:TLS655375 TVN655375:TVO655375 UFJ655375:UFK655375 UPF655375:UPG655375 UZB655375:UZC655375 VIX655375:VIY655375 VST655375:VSU655375 WCP655375:WCQ655375 WML655375:WMM655375 WWH655375:WWI655375 Y720911:Z720911 JV720911:JW720911 TR720911:TS720911 ADN720911:ADO720911 ANJ720911:ANK720911 AXF720911:AXG720911 BHB720911:BHC720911 BQX720911:BQY720911 CAT720911:CAU720911 CKP720911:CKQ720911 CUL720911:CUM720911 DEH720911:DEI720911 DOD720911:DOE720911 DXZ720911:DYA720911 EHV720911:EHW720911 ERR720911:ERS720911 FBN720911:FBO720911 FLJ720911:FLK720911 FVF720911:FVG720911 GFB720911:GFC720911 GOX720911:GOY720911 GYT720911:GYU720911 HIP720911:HIQ720911 HSL720911:HSM720911 ICH720911:ICI720911 IMD720911:IME720911 IVZ720911:IWA720911 JFV720911:JFW720911 JPR720911:JPS720911 JZN720911:JZO720911 KJJ720911:KJK720911 KTF720911:KTG720911 LDB720911:LDC720911 LMX720911:LMY720911 LWT720911:LWU720911 MGP720911:MGQ720911 MQL720911:MQM720911 NAH720911:NAI720911 NKD720911:NKE720911 NTZ720911:NUA720911 ODV720911:ODW720911 ONR720911:ONS720911 OXN720911:OXO720911 PHJ720911:PHK720911 PRF720911:PRG720911 QBB720911:QBC720911 QKX720911:QKY720911 QUT720911:QUU720911 REP720911:REQ720911 ROL720911:ROM720911 RYH720911:RYI720911 SID720911:SIE720911 SRZ720911:SSA720911 TBV720911:TBW720911 TLR720911:TLS720911 TVN720911:TVO720911 UFJ720911:UFK720911 UPF720911:UPG720911 UZB720911:UZC720911 VIX720911:VIY720911 VST720911:VSU720911 WCP720911:WCQ720911 WML720911:WMM720911 WWH720911:WWI720911 Y786447:Z786447 JV786447:JW786447 TR786447:TS786447 ADN786447:ADO786447 ANJ786447:ANK786447 AXF786447:AXG786447 BHB786447:BHC786447 BQX786447:BQY786447 CAT786447:CAU786447 CKP786447:CKQ786447 CUL786447:CUM786447 DEH786447:DEI786447 DOD786447:DOE786447 DXZ786447:DYA786447 EHV786447:EHW786447 ERR786447:ERS786447 FBN786447:FBO786447 FLJ786447:FLK786447 FVF786447:FVG786447 GFB786447:GFC786447 GOX786447:GOY786447 GYT786447:GYU786447 HIP786447:HIQ786447 HSL786447:HSM786447 ICH786447:ICI786447 IMD786447:IME786447 IVZ786447:IWA786447 JFV786447:JFW786447 JPR786447:JPS786447 JZN786447:JZO786447 KJJ786447:KJK786447 KTF786447:KTG786447 LDB786447:LDC786447 LMX786447:LMY786447 LWT786447:LWU786447 MGP786447:MGQ786447 MQL786447:MQM786447 NAH786447:NAI786447 NKD786447:NKE786447 NTZ786447:NUA786447 ODV786447:ODW786447 ONR786447:ONS786447 OXN786447:OXO786447 PHJ786447:PHK786447 PRF786447:PRG786447 QBB786447:QBC786447 QKX786447:QKY786447 QUT786447:QUU786447 REP786447:REQ786447 ROL786447:ROM786447 RYH786447:RYI786447 SID786447:SIE786447 SRZ786447:SSA786447 TBV786447:TBW786447 TLR786447:TLS786447 TVN786447:TVO786447 UFJ786447:UFK786447 UPF786447:UPG786447 UZB786447:UZC786447 VIX786447:VIY786447 VST786447:VSU786447 WCP786447:WCQ786447 WML786447:WMM786447 WWH786447:WWI786447 Y851983:Z851983 JV851983:JW851983 TR851983:TS851983 ADN851983:ADO851983 ANJ851983:ANK851983 AXF851983:AXG851983 BHB851983:BHC851983 BQX851983:BQY851983 CAT851983:CAU851983 CKP851983:CKQ851983 CUL851983:CUM851983 DEH851983:DEI851983 DOD851983:DOE851983 DXZ851983:DYA851983 EHV851983:EHW851983 ERR851983:ERS851983 FBN851983:FBO851983 FLJ851983:FLK851983 FVF851983:FVG851983 GFB851983:GFC851983 GOX851983:GOY851983 GYT851983:GYU851983 HIP851983:HIQ851983 HSL851983:HSM851983 ICH851983:ICI851983 IMD851983:IME851983 IVZ851983:IWA851983 JFV851983:JFW851983 JPR851983:JPS851983 JZN851983:JZO851983 KJJ851983:KJK851983 KTF851983:KTG851983 LDB851983:LDC851983 LMX851983:LMY851983 LWT851983:LWU851983 MGP851983:MGQ851983 MQL851983:MQM851983 NAH851983:NAI851983 NKD851983:NKE851983 NTZ851983:NUA851983 ODV851983:ODW851983 ONR851983:ONS851983 OXN851983:OXO851983 PHJ851983:PHK851983 PRF851983:PRG851983 QBB851983:QBC851983 QKX851983:QKY851983 QUT851983:QUU851983 REP851983:REQ851983 ROL851983:ROM851983 RYH851983:RYI851983 SID851983:SIE851983 SRZ851983:SSA851983 TBV851983:TBW851983 TLR851983:TLS851983 TVN851983:TVO851983 UFJ851983:UFK851983 UPF851983:UPG851983 UZB851983:UZC851983 VIX851983:VIY851983 VST851983:VSU851983 WCP851983:WCQ851983 WML851983:WMM851983 WWH851983:WWI851983 Y917519:Z917519 JV917519:JW917519 TR917519:TS917519 ADN917519:ADO917519 ANJ917519:ANK917519 AXF917519:AXG917519 BHB917519:BHC917519 BQX917519:BQY917519 CAT917519:CAU917519 CKP917519:CKQ917519 CUL917519:CUM917519 DEH917519:DEI917519 DOD917519:DOE917519 DXZ917519:DYA917519 EHV917519:EHW917519 ERR917519:ERS917519 FBN917519:FBO917519 FLJ917519:FLK917519 FVF917519:FVG917519 GFB917519:GFC917519 GOX917519:GOY917519 GYT917519:GYU917519 HIP917519:HIQ917519 HSL917519:HSM917519 ICH917519:ICI917519 IMD917519:IME917519 IVZ917519:IWA917519 JFV917519:JFW917519 JPR917519:JPS917519 JZN917519:JZO917519 KJJ917519:KJK917519 KTF917519:KTG917519 LDB917519:LDC917519 LMX917519:LMY917519 LWT917519:LWU917519 MGP917519:MGQ917519 MQL917519:MQM917519 NAH917519:NAI917519 NKD917519:NKE917519 NTZ917519:NUA917519 ODV917519:ODW917519 ONR917519:ONS917519 OXN917519:OXO917519 PHJ917519:PHK917519 PRF917519:PRG917519 QBB917519:QBC917519 QKX917519:QKY917519 QUT917519:QUU917519 REP917519:REQ917519 ROL917519:ROM917519 RYH917519:RYI917519 SID917519:SIE917519 SRZ917519:SSA917519 TBV917519:TBW917519 TLR917519:TLS917519 TVN917519:TVO917519 UFJ917519:UFK917519 UPF917519:UPG917519 UZB917519:UZC917519 VIX917519:VIY917519 VST917519:VSU917519 WCP917519:WCQ917519 WML917519:WMM917519 WWH917519:WWI917519 Y983055:Z983055 JV983055:JW983055 TR983055:TS983055 ADN983055:ADO983055 ANJ983055:ANK983055 AXF983055:AXG983055 BHB983055:BHC983055 BQX983055:BQY983055 CAT983055:CAU983055 CKP983055:CKQ983055 CUL983055:CUM983055 DEH983055:DEI983055 DOD983055:DOE983055 DXZ983055:DYA983055 EHV983055:EHW983055 ERR983055:ERS983055 FBN983055:FBO983055 FLJ983055:FLK983055 FVF983055:FVG983055 GFB983055:GFC983055 GOX983055:GOY983055 GYT983055:GYU983055 HIP983055:HIQ983055 HSL983055:HSM983055 ICH983055:ICI983055 IMD983055:IME983055 IVZ983055:IWA983055 JFV983055:JFW983055 JPR983055:JPS983055 JZN983055:JZO983055 KJJ983055:KJK983055 KTF983055:KTG983055 LDB983055:LDC983055 LMX983055:LMY983055 LWT983055:LWU983055 MGP983055:MGQ983055 MQL983055:MQM983055 NAH983055:NAI983055 NKD983055:NKE983055 NTZ983055:NUA983055 ODV983055:ODW983055 ONR983055:ONS983055 OXN983055:OXO983055 PHJ983055:PHK983055 PRF983055:PRG983055 QBB983055:QBC983055 QKX983055:QKY983055 QUT983055:QUU983055 REP983055:REQ983055 ROL983055:ROM983055 RYH983055:RYI983055 SID983055:SIE983055 SRZ983055:SSA983055 TBV983055:TBW983055 TLR983055:TLS983055 TVN983055:TVO983055 UFJ983055:UFK983055 UPF983055:UPG983055 UZB983055:UZC983055 VIX983055:VIY983055 VST983055:VSU983055 WCP983055:WCQ983055 WML983055:WMM983055 WWH983055:WWI983055 U65545 JR65545 TN65545 ADJ65545 ANF65545 AXB65545 BGX65545 BQT65545 CAP65545 CKL65545 CUH65545 DED65545 DNZ65545 DXV65545 EHR65545 ERN65545 FBJ65545 FLF65545 FVB65545 GEX65545 GOT65545 GYP65545 HIL65545 HSH65545 ICD65545 ILZ65545 IVV65545 JFR65545 JPN65545 JZJ65545 KJF65545 KTB65545 LCX65545 LMT65545 LWP65545 MGL65545 MQH65545 NAD65545 NJZ65545 NTV65545 ODR65545 ONN65545 OXJ65545 PHF65545 PRB65545 QAX65545 QKT65545 QUP65545 REL65545 ROH65545 RYD65545 SHZ65545 SRV65545 TBR65545 TLN65545 TVJ65545 UFF65545 UPB65545 UYX65545 VIT65545 VSP65545 WCL65545 WMH65545 WWD65545 U131081 JR131081 TN131081 ADJ131081 ANF131081 AXB131081 BGX131081 BQT131081 CAP131081 CKL131081 CUH131081 DED131081 DNZ131081 DXV131081 EHR131081 ERN131081 FBJ131081 FLF131081 FVB131081 GEX131081 GOT131081 GYP131081 HIL131081 HSH131081 ICD131081 ILZ131081 IVV131081 JFR131081 JPN131081 JZJ131081 KJF131081 KTB131081 LCX131081 LMT131081 LWP131081 MGL131081 MQH131081 NAD131081 NJZ131081 NTV131081 ODR131081 ONN131081 OXJ131081 PHF131081 PRB131081 QAX131081 QKT131081 QUP131081 REL131081 ROH131081 RYD131081 SHZ131081 SRV131081 TBR131081 TLN131081 TVJ131081 UFF131081 UPB131081 UYX131081 VIT131081 VSP131081 WCL131081 WMH131081 WWD131081 U196617 JR196617 TN196617 ADJ196617 ANF196617 AXB196617 BGX196617 BQT196617 CAP196617 CKL196617 CUH196617 DED196617 DNZ196617 DXV196617 EHR196617 ERN196617 FBJ196617 FLF196617 FVB196617 GEX196617 GOT196617 GYP196617 HIL196617 HSH196617 ICD196617 ILZ196617 IVV196617 JFR196617 JPN196617 JZJ196617 KJF196617 KTB196617 LCX196617 LMT196617 LWP196617 MGL196617 MQH196617 NAD196617 NJZ196617 NTV196617 ODR196617 ONN196617 OXJ196617 PHF196617 PRB196617 QAX196617 QKT196617 QUP196617 REL196617 ROH196617 RYD196617 SHZ196617 SRV196617 TBR196617 TLN196617 TVJ196617 UFF196617 UPB196617 UYX196617 VIT196617 VSP196617 WCL196617 WMH196617 WWD196617 U262153 JR262153 TN262153 ADJ262153 ANF262153 AXB262153 BGX262153 BQT262153 CAP262153 CKL262153 CUH262153 DED262153 DNZ262153 DXV262153 EHR262153 ERN262153 FBJ262153 FLF262153 FVB262153 GEX262153 GOT262153 GYP262153 HIL262153 HSH262153 ICD262153 ILZ262153 IVV262153 JFR262153 JPN262153 JZJ262153 KJF262153 KTB262153 LCX262153 LMT262153 LWP262153 MGL262153 MQH262153 NAD262153 NJZ262153 NTV262153 ODR262153 ONN262153 OXJ262153 PHF262153 PRB262153 QAX262153 QKT262153 QUP262153 REL262153 ROH262153 RYD262153 SHZ262153 SRV262153 TBR262153 TLN262153 TVJ262153 UFF262153 UPB262153 UYX262153 VIT262153 VSP262153 WCL262153 WMH262153 WWD262153 U327689 JR327689 TN327689 ADJ327689 ANF327689 AXB327689 BGX327689 BQT327689 CAP327689 CKL327689 CUH327689 DED327689 DNZ327689 DXV327689 EHR327689 ERN327689 FBJ327689 FLF327689 FVB327689 GEX327689 GOT327689 GYP327689 HIL327689 HSH327689 ICD327689 ILZ327689 IVV327689 JFR327689 JPN327689 JZJ327689 KJF327689 KTB327689 LCX327689 LMT327689 LWP327689 MGL327689 MQH327689 NAD327689 NJZ327689 NTV327689 ODR327689 ONN327689 OXJ327689 PHF327689 PRB327689 QAX327689 QKT327689 QUP327689 REL327689 ROH327689 RYD327689 SHZ327689 SRV327689 TBR327689 TLN327689 TVJ327689 UFF327689 UPB327689 UYX327689 VIT327689 VSP327689 WCL327689 WMH327689 WWD327689 U393225 JR393225 TN393225 ADJ393225 ANF393225 AXB393225 BGX393225 BQT393225 CAP393225 CKL393225 CUH393225 DED393225 DNZ393225 DXV393225 EHR393225 ERN393225 FBJ393225 FLF393225 FVB393225 GEX393225 GOT393225 GYP393225 HIL393225 HSH393225 ICD393225 ILZ393225 IVV393225 JFR393225 JPN393225 JZJ393225 KJF393225 KTB393225 LCX393225 LMT393225 LWP393225 MGL393225 MQH393225 NAD393225 NJZ393225 NTV393225 ODR393225 ONN393225 OXJ393225 PHF393225 PRB393225 QAX393225 QKT393225 QUP393225 REL393225 ROH393225 RYD393225 SHZ393225 SRV393225 TBR393225 TLN393225 TVJ393225 UFF393225 UPB393225 UYX393225 VIT393225 VSP393225 WCL393225 WMH393225 WWD393225 U458761 JR458761 TN458761 ADJ458761 ANF458761 AXB458761 BGX458761 BQT458761 CAP458761 CKL458761 CUH458761 DED458761 DNZ458761 DXV458761 EHR458761 ERN458761 FBJ458761 FLF458761 FVB458761 GEX458761 GOT458761 GYP458761 HIL458761 HSH458761 ICD458761 ILZ458761 IVV458761 JFR458761 JPN458761 JZJ458761 KJF458761 KTB458761 LCX458761 LMT458761 LWP458761 MGL458761 MQH458761 NAD458761 NJZ458761 NTV458761 ODR458761 ONN458761 OXJ458761 PHF458761 PRB458761 QAX458761 QKT458761 QUP458761 REL458761 ROH458761 RYD458761 SHZ458761 SRV458761 TBR458761 TLN458761 TVJ458761 UFF458761 UPB458761 UYX458761 VIT458761 VSP458761 WCL458761 WMH458761 WWD458761 U524297 JR524297 TN524297 ADJ524297 ANF524297 AXB524297 BGX524297 BQT524297 CAP524297 CKL524297 CUH524297 DED524297 DNZ524297 DXV524297 EHR524297 ERN524297 FBJ524297 FLF524297 FVB524297 GEX524297 GOT524297 GYP524297 HIL524297 HSH524297 ICD524297 ILZ524297 IVV524297 JFR524297 JPN524297 JZJ524297 KJF524297 KTB524297 LCX524297 LMT524297 LWP524297 MGL524297 MQH524297 NAD524297 NJZ524297 NTV524297 ODR524297 ONN524297 OXJ524297 PHF524297 PRB524297 QAX524297 QKT524297 QUP524297 REL524297 ROH524297 RYD524297 SHZ524297 SRV524297 TBR524297 TLN524297 TVJ524297 UFF524297 UPB524297 UYX524297 VIT524297 VSP524297 WCL524297 WMH524297 WWD524297 U589833 JR589833 TN589833 ADJ589833 ANF589833 AXB589833 BGX589833 BQT589833 CAP589833 CKL589833 CUH589833 DED589833 DNZ589833 DXV589833 EHR589833 ERN589833 FBJ589833 FLF589833 FVB589833 GEX589833 GOT589833 GYP589833 HIL589833 HSH589833 ICD589833 ILZ589833 IVV589833 JFR589833 JPN589833 JZJ589833 KJF589833 KTB589833 LCX589833 LMT589833 LWP589833 MGL589833 MQH589833 NAD589833 NJZ589833 NTV589833 ODR589833 ONN589833 OXJ589833 PHF589833 PRB589833 QAX589833 QKT589833 QUP589833 REL589833 ROH589833 RYD589833 SHZ589833 SRV589833 TBR589833 TLN589833 TVJ589833 UFF589833 UPB589833 UYX589833 VIT589833 VSP589833 WCL589833 WMH589833 WWD589833 U655369 JR655369 TN655369 ADJ655369 ANF655369 AXB655369 BGX655369 BQT655369 CAP655369 CKL655369 CUH655369 DED655369 DNZ655369 DXV655369 EHR655369 ERN655369 FBJ655369 FLF655369 FVB655369 GEX655369 GOT655369 GYP655369 HIL655369 HSH655369 ICD655369 ILZ655369 IVV655369 JFR655369 JPN655369 JZJ655369 KJF655369 KTB655369 LCX655369 LMT655369 LWP655369 MGL655369 MQH655369 NAD655369 NJZ655369 NTV655369 ODR655369 ONN655369 OXJ655369 PHF655369 PRB655369 QAX655369 QKT655369 QUP655369 REL655369 ROH655369 RYD655369 SHZ655369 SRV655369 TBR655369 TLN655369 TVJ655369 UFF655369 UPB655369 UYX655369 VIT655369 VSP655369 WCL655369 WMH655369 WWD655369 U720905 JR720905 TN720905 ADJ720905 ANF720905 AXB720905 BGX720905 BQT720905 CAP720905 CKL720905 CUH720905 DED720905 DNZ720905 DXV720905 EHR720905 ERN720905 FBJ720905 FLF720905 FVB720905 GEX720905 GOT720905 GYP720905 HIL720905 HSH720905 ICD720905 ILZ720905 IVV720905 JFR720905 JPN720905 JZJ720905 KJF720905 KTB720905 LCX720905 LMT720905 LWP720905 MGL720905 MQH720905 NAD720905 NJZ720905 NTV720905 ODR720905 ONN720905 OXJ720905 PHF720905 PRB720905 QAX720905 QKT720905 QUP720905 REL720905 ROH720905 RYD720905 SHZ720905 SRV720905 TBR720905 TLN720905 TVJ720905 UFF720905 UPB720905 UYX720905 VIT720905 VSP720905 WCL720905 WMH720905 WWD720905 U786441 JR786441 TN786441 ADJ786441 ANF786441 AXB786441 BGX786441 BQT786441 CAP786441 CKL786441 CUH786441 DED786441 DNZ786441 DXV786441 EHR786441 ERN786441 FBJ786441 FLF786441 FVB786441 GEX786441 GOT786441 GYP786441 HIL786441 HSH786441 ICD786441 ILZ786441 IVV786441 JFR786441 JPN786441 JZJ786441 KJF786441 KTB786441 LCX786441 LMT786441 LWP786441 MGL786441 MQH786441 NAD786441 NJZ786441 NTV786441 ODR786441 ONN786441 OXJ786441 PHF786441 PRB786441 QAX786441 QKT786441 QUP786441 REL786441 ROH786441 RYD786441 SHZ786441 SRV786441 TBR786441 TLN786441 TVJ786441 UFF786441 UPB786441 UYX786441 VIT786441 VSP786441 WCL786441 WMH786441 WWD786441 U851977 JR851977 TN851977 ADJ851977 ANF851977 AXB851977 BGX851977 BQT851977 CAP851977 CKL851977 CUH851977 DED851977 DNZ851977 DXV851977 EHR851977 ERN851977 FBJ851977 FLF851977 FVB851977 GEX851977 GOT851977 GYP851977 HIL851977 HSH851977 ICD851977 ILZ851977 IVV851977 JFR851977 JPN851977 JZJ851977 KJF851977 KTB851977 LCX851977 LMT851977 LWP851977 MGL851977 MQH851977 NAD851977 NJZ851977 NTV851977 ODR851977 ONN851977 OXJ851977 PHF851977 PRB851977 QAX851977 QKT851977 QUP851977 REL851977 ROH851977 RYD851977 SHZ851977 SRV851977 TBR851977 TLN851977 TVJ851977 UFF851977 UPB851977 UYX851977 VIT851977 VSP851977 WCL851977 WMH851977 WWD851977 U917513 JR917513 TN917513 ADJ917513 ANF917513 AXB917513 BGX917513 BQT917513 CAP917513 CKL917513 CUH917513 DED917513 DNZ917513 DXV917513 EHR917513 ERN917513 FBJ917513 FLF917513 FVB917513 GEX917513 GOT917513 GYP917513 HIL917513 HSH917513 ICD917513 ILZ917513 IVV917513 JFR917513 JPN917513 JZJ917513 KJF917513 KTB917513 LCX917513 LMT917513 LWP917513 MGL917513 MQH917513 NAD917513 NJZ917513 NTV917513 ODR917513 ONN917513 OXJ917513 PHF917513 PRB917513 QAX917513 QKT917513 QUP917513 REL917513 ROH917513 RYD917513 SHZ917513 SRV917513 TBR917513 TLN917513 TVJ917513 UFF917513 UPB917513 UYX917513 VIT917513 VSP917513 WCL917513 WMH917513 WWD917513 U983049 JR983049 TN983049 ADJ983049 ANF983049 AXB983049 BGX983049 BQT983049 CAP983049 CKL983049 CUH983049 DED983049 DNZ983049 DXV983049 EHR983049 ERN983049 FBJ983049 FLF983049 FVB983049 GEX983049 GOT983049 GYP983049 HIL983049 HSH983049 ICD983049 ILZ983049 IVV983049 JFR983049 JPN983049 JZJ983049 KJF983049 KTB983049 LCX983049 LMT983049 LWP983049 MGL983049 MQH983049 NAD983049 NJZ983049 NTV983049 ODR983049 ONN983049 OXJ983049 PHF983049 PRB983049 QAX983049 QKT983049 QUP983049 REL983049 ROH983049 RYD983049 SHZ983049 SRV983049 TBR983049 TLN983049 TVJ983049 UFF983049 UPB983049 UYX983049 VIT983049 VSP983049 WCL983049 WMH983049 WWD983049 U65540 JR65540 TN65540 ADJ65540 ANF65540 AXB65540 BGX65540 BQT65540 CAP65540 CKL65540 CUH65540 DED65540 DNZ65540 DXV65540 EHR65540 ERN65540 FBJ65540 FLF65540 FVB65540 GEX65540 GOT65540 GYP65540 HIL65540 HSH65540 ICD65540 ILZ65540 IVV65540 JFR65540 JPN65540 JZJ65540 KJF65540 KTB65540 LCX65540 LMT65540 LWP65540 MGL65540 MQH65540 NAD65540 NJZ65540 NTV65540 ODR65540 ONN65540 OXJ65540 PHF65540 PRB65540 QAX65540 QKT65540 QUP65540 REL65540 ROH65540 RYD65540 SHZ65540 SRV65540 TBR65540 TLN65540 TVJ65540 UFF65540 UPB65540 UYX65540 VIT65540 VSP65540 WCL65540 WMH65540 WWD65540 U131076 JR131076 TN131076 ADJ131076 ANF131076 AXB131076 BGX131076 BQT131076 CAP131076 CKL131076 CUH131076 DED131076 DNZ131076 DXV131076 EHR131076 ERN131076 FBJ131076 FLF131076 FVB131076 GEX131076 GOT131076 GYP131076 HIL131076 HSH131076 ICD131076 ILZ131076 IVV131076 JFR131076 JPN131076 JZJ131076 KJF131076 KTB131076 LCX131076 LMT131076 LWP131076 MGL131076 MQH131076 NAD131076 NJZ131076 NTV131076 ODR131076 ONN131076 OXJ131076 PHF131076 PRB131076 QAX131076 QKT131076 QUP131076 REL131076 ROH131076 RYD131076 SHZ131076 SRV131076 TBR131076 TLN131076 TVJ131076 UFF131076 UPB131076 UYX131076 VIT131076 VSP131076 WCL131076 WMH131076 WWD131076 U196612 JR196612 TN196612 ADJ196612 ANF196612 AXB196612 BGX196612 BQT196612 CAP196612 CKL196612 CUH196612 DED196612 DNZ196612 DXV196612 EHR196612 ERN196612 FBJ196612 FLF196612 FVB196612 GEX196612 GOT196612 GYP196612 HIL196612 HSH196612 ICD196612 ILZ196612 IVV196612 JFR196612 JPN196612 JZJ196612 KJF196612 KTB196612 LCX196612 LMT196612 LWP196612 MGL196612 MQH196612 NAD196612 NJZ196612 NTV196612 ODR196612 ONN196612 OXJ196612 PHF196612 PRB196612 QAX196612 QKT196612 QUP196612 REL196612 ROH196612 RYD196612 SHZ196612 SRV196612 TBR196612 TLN196612 TVJ196612 UFF196612 UPB196612 UYX196612 VIT196612 VSP196612 WCL196612 WMH196612 WWD196612 U262148 JR262148 TN262148 ADJ262148 ANF262148 AXB262148 BGX262148 BQT262148 CAP262148 CKL262148 CUH262148 DED262148 DNZ262148 DXV262148 EHR262148 ERN262148 FBJ262148 FLF262148 FVB262148 GEX262148 GOT262148 GYP262148 HIL262148 HSH262148 ICD262148 ILZ262148 IVV262148 JFR262148 JPN262148 JZJ262148 KJF262148 KTB262148 LCX262148 LMT262148 LWP262148 MGL262148 MQH262148 NAD262148 NJZ262148 NTV262148 ODR262148 ONN262148 OXJ262148 PHF262148 PRB262148 QAX262148 QKT262148 QUP262148 REL262148 ROH262148 RYD262148 SHZ262148 SRV262148 TBR262148 TLN262148 TVJ262148 UFF262148 UPB262148 UYX262148 VIT262148 VSP262148 WCL262148 WMH262148 WWD262148 U327684 JR327684 TN327684 ADJ327684 ANF327684 AXB327684 BGX327684 BQT327684 CAP327684 CKL327684 CUH327684 DED327684 DNZ327684 DXV327684 EHR327684 ERN327684 FBJ327684 FLF327684 FVB327684 GEX327684 GOT327684 GYP327684 HIL327684 HSH327684 ICD327684 ILZ327684 IVV327684 JFR327684 JPN327684 JZJ327684 KJF327684 KTB327684 LCX327684 LMT327684 LWP327684 MGL327684 MQH327684 NAD327684 NJZ327684 NTV327684 ODR327684 ONN327684 OXJ327684 PHF327684 PRB327684 QAX327684 QKT327684 QUP327684 REL327684 ROH327684 RYD327684 SHZ327684 SRV327684 TBR327684 TLN327684 TVJ327684 UFF327684 UPB327684 UYX327684 VIT327684 VSP327684 WCL327684 WMH327684 WWD327684 U393220 JR393220 TN393220 ADJ393220 ANF393220 AXB393220 BGX393220 BQT393220 CAP393220 CKL393220 CUH393220 DED393220 DNZ393220 DXV393220 EHR393220 ERN393220 FBJ393220 FLF393220 FVB393220 GEX393220 GOT393220 GYP393220 HIL393220 HSH393220 ICD393220 ILZ393220 IVV393220 JFR393220 JPN393220 JZJ393220 KJF393220 KTB393220 LCX393220 LMT393220 LWP393220 MGL393220 MQH393220 NAD393220 NJZ393220 NTV393220 ODR393220 ONN393220 OXJ393220 PHF393220 PRB393220 QAX393220 QKT393220 QUP393220 REL393220 ROH393220 RYD393220 SHZ393220 SRV393220 TBR393220 TLN393220 TVJ393220 UFF393220 UPB393220 UYX393220 VIT393220 VSP393220 WCL393220 WMH393220 WWD393220 U458756 JR458756 TN458756 ADJ458756 ANF458756 AXB458756 BGX458756 BQT458756 CAP458756 CKL458756 CUH458756 DED458756 DNZ458756 DXV458756 EHR458756 ERN458756 FBJ458756 FLF458756 FVB458756 GEX458756 GOT458756 GYP458756 HIL458756 HSH458756 ICD458756 ILZ458756 IVV458756 JFR458756 JPN458756 JZJ458756 KJF458756 KTB458756 LCX458756 LMT458756 LWP458756 MGL458756 MQH458756 NAD458756 NJZ458756 NTV458756 ODR458756 ONN458756 OXJ458756 PHF458756 PRB458756 QAX458756 QKT458756 QUP458756 REL458756 ROH458756 RYD458756 SHZ458756 SRV458756 TBR458756 TLN458756 TVJ458756 UFF458756 UPB458756 UYX458756 VIT458756 VSP458756 WCL458756 WMH458756 WWD458756 U524292 JR524292 TN524292 ADJ524292 ANF524292 AXB524292 BGX524292 BQT524292 CAP524292 CKL524292 CUH524292 DED524292 DNZ524292 DXV524292 EHR524292 ERN524292 FBJ524292 FLF524292 FVB524292 GEX524292 GOT524292 GYP524292 HIL524292 HSH524292 ICD524292 ILZ524292 IVV524292 JFR524292 JPN524292 JZJ524292 KJF524292 KTB524292 LCX524292 LMT524292 LWP524292 MGL524292 MQH524292 NAD524292 NJZ524292 NTV524292 ODR524292 ONN524292 OXJ524292 PHF524292 PRB524292 QAX524292 QKT524292 QUP524292 REL524292 ROH524292 RYD524292 SHZ524292 SRV524292 TBR524292 TLN524292 TVJ524292 UFF524292 UPB524292 UYX524292 VIT524292 VSP524292 WCL524292 WMH524292 WWD524292 U589828 JR589828 TN589828 ADJ589828 ANF589828 AXB589828 BGX589828 BQT589828 CAP589828 CKL589828 CUH589828 DED589828 DNZ589828 DXV589828 EHR589828 ERN589828 FBJ589828 FLF589828 FVB589828 GEX589828 GOT589828 GYP589828 HIL589828 HSH589828 ICD589828 ILZ589828 IVV589828 JFR589828 JPN589828 JZJ589828 KJF589828 KTB589828 LCX589828 LMT589828 LWP589828 MGL589828 MQH589828 NAD589828 NJZ589828 NTV589828 ODR589828 ONN589828 OXJ589828 PHF589828 PRB589828 QAX589828 QKT589828 QUP589828 REL589828 ROH589828 RYD589828 SHZ589828 SRV589828 TBR589828 TLN589828 TVJ589828 UFF589828 UPB589828 UYX589828 VIT589828 VSP589828 WCL589828 WMH589828 WWD589828 U655364 JR655364 TN655364 ADJ655364 ANF655364 AXB655364 BGX655364 BQT655364 CAP655364 CKL655364 CUH655364 DED655364 DNZ655364 DXV655364 EHR655364 ERN655364 FBJ655364 FLF655364 FVB655364 GEX655364 GOT655364 GYP655364 HIL655364 HSH655364 ICD655364 ILZ655364 IVV655364 JFR655364 JPN655364 JZJ655364 KJF655364 KTB655364 LCX655364 LMT655364 LWP655364 MGL655364 MQH655364 NAD655364 NJZ655364 NTV655364 ODR655364 ONN655364 OXJ655364 PHF655364 PRB655364 QAX655364 QKT655364 QUP655364 REL655364 ROH655364 RYD655364 SHZ655364 SRV655364 TBR655364 TLN655364 TVJ655364 UFF655364 UPB655364 UYX655364 VIT655364 VSP655364 WCL655364 WMH655364 WWD655364 U720900 JR720900 TN720900 ADJ720900 ANF720900 AXB720900 BGX720900 BQT720900 CAP720900 CKL720900 CUH720900 DED720900 DNZ720900 DXV720900 EHR720900 ERN720900 FBJ720900 FLF720900 FVB720900 GEX720900 GOT720900 GYP720900 HIL720900 HSH720900 ICD720900 ILZ720900 IVV720900 JFR720900 JPN720900 JZJ720900 KJF720900 KTB720900 LCX720900 LMT720900 LWP720900 MGL720900 MQH720900 NAD720900 NJZ720900 NTV720900 ODR720900 ONN720900 OXJ720900 PHF720900 PRB720900 QAX720900 QKT720900 QUP720900 REL720900 ROH720900 RYD720900 SHZ720900 SRV720900 TBR720900 TLN720900 TVJ720900 UFF720900 UPB720900 UYX720900 VIT720900 VSP720900 WCL720900 WMH720900 WWD720900 U786436 JR786436 TN786436 ADJ786436 ANF786436 AXB786436 BGX786436 BQT786436 CAP786436 CKL786436 CUH786436 DED786436 DNZ786436 DXV786436 EHR786436 ERN786436 FBJ786436 FLF786436 FVB786436 GEX786436 GOT786436 GYP786436 HIL786436 HSH786436 ICD786436 ILZ786436 IVV786436 JFR786436 JPN786436 JZJ786436 KJF786436 KTB786436 LCX786436 LMT786436 LWP786436 MGL786436 MQH786436 NAD786436 NJZ786436 NTV786436 ODR786436 ONN786436 OXJ786436 PHF786436 PRB786436 QAX786436 QKT786436 QUP786436 REL786436 ROH786436 RYD786436 SHZ786436 SRV786436 TBR786436 TLN786436 TVJ786436 UFF786436 UPB786436 UYX786436 VIT786436 VSP786436 WCL786436 WMH786436 WWD786436 U851972 JR851972 TN851972 ADJ851972 ANF851972 AXB851972 BGX851972 BQT851972 CAP851972 CKL851972 CUH851972 DED851972 DNZ851972 DXV851972 EHR851972 ERN851972 FBJ851972 FLF851972 FVB851972 GEX851972 GOT851972 GYP851972 HIL851972 HSH851972 ICD851972 ILZ851972 IVV851972 JFR851972 JPN851972 JZJ851972 KJF851972 KTB851972 LCX851972 LMT851972 LWP851972 MGL851972 MQH851972 NAD851972 NJZ851972 NTV851972 ODR851972 ONN851972 OXJ851972 PHF851972 PRB851972 QAX851972 QKT851972 QUP851972 REL851972 ROH851972 RYD851972 SHZ851972 SRV851972 TBR851972 TLN851972 TVJ851972 UFF851972 UPB851972 UYX851972 VIT851972 VSP851972 WCL851972 WMH851972 WWD851972 U917508 JR917508 TN917508 ADJ917508 ANF917508 AXB917508 BGX917508 BQT917508 CAP917508 CKL917508 CUH917508 DED917508 DNZ917508 DXV917508 EHR917508 ERN917508 FBJ917508 FLF917508 FVB917508 GEX917508 GOT917508 GYP917508 HIL917508 HSH917508 ICD917508 ILZ917508 IVV917508 JFR917508 JPN917508 JZJ917508 KJF917508 KTB917508 LCX917508 LMT917508 LWP917508 MGL917508 MQH917508 NAD917508 NJZ917508 NTV917508 ODR917508 ONN917508 OXJ917508 PHF917508 PRB917508 QAX917508 QKT917508 QUP917508 REL917508 ROH917508 RYD917508 SHZ917508 SRV917508 TBR917508 TLN917508 TVJ917508 UFF917508 UPB917508 UYX917508 VIT917508 VSP917508 WCL917508 WMH917508 WWD917508 U983044 JR983044 TN983044 ADJ983044 ANF983044 AXB983044 BGX983044 BQT983044 CAP983044 CKL983044 CUH983044 DED983044 DNZ983044 DXV983044 EHR983044 ERN983044 FBJ983044 FLF983044 FVB983044 GEX983044 GOT983044 GYP983044 HIL983044 HSH983044 ICD983044 ILZ983044 IVV983044 JFR983044 JPN983044 JZJ983044 KJF983044 KTB983044 LCX983044 LMT983044 LWP983044 MGL983044 MQH983044 NAD983044 NJZ983044 NTV983044 ODR983044 ONN983044 OXJ983044 PHF983044 PRB983044 QAX983044 QKT983044 QUP983044 REL983044 ROH983044 RYD983044 SHZ983044 SRV983044 TBR983044 TLN983044 TVJ983044 UFF983044 UPB983044 UYX983044 VIT983044 VSP983044 WCL983044 WMH983044 WWD983044 C65549 JB65549 SX65549 ACT65549 AMP65549 AWL65549 BGH65549 BQD65549 BZZ65549 CJV65549 CTR65549 DDN65549 DNJ65549 DXF65549 EHB65549 EQX65549 FAT65549 FKP65549 FUL65549 GEH65549 GOD65549 GXZ65549 HHV65549 HRR65549 IBN65549 ILJ65549 IVF65549 JFB65549 JOX65549 JYT65549 KIP65549 KSL65549 LCH65549 LMD65549 LVZ65549 MFV65549 MPR65549 MZN65549 NJJ65549 NTF65549 ODB65549 OMX65549 OWT65549 PGP65549 PQL65549 QAH65549 QKD65549 QTZ65549 RDV65549 RNR65549 RXN65549 SHJ65549 SRF65549 TBB65549 TKX65549 TUT65549 UEP65549 UOL65549 UYH65549 VID65549 VRZ65549 WBV65549 WLR65549 WVN65549 C131085 JB131085 SX131085 ACT131085 AMP131085 AWL131085 BGH131085 BQD131085 BZZ131085 CJV131085 CTR131085 DDN131085 DNJ131085 DXF131085 EHB131085 EQX131085 FAT131085 FKP131085 FUL131085 GEH131085 GOD131085 GXZ131085 HHV131085 HRR131085 IBN131085 ILJ131085 IVF131085 JFB131085 JOX131085 JYT131085 KIP131085 KSL131085 LCH131085 LMD131085 LVZ131085 MFV131085 MPR131085 MZN131085 NJJ131085 NTF131085 ODB131085 OMX131085 OWT131085 PGP131085 PQL131085 QAH131085 QKD131085 QTZ131085 RDV131085 RNR131085 RXN131085 SHJ131085 SRF131085 TBB131085 TKX131085 TUT131085 UEP131085 UOL131085 UYH131085 VID131085 VRZ131085 WBV131085 WLR131085 WVN131085 C196621 JB196621 SX196621 ACT196621 AMP196621 AWL196621 BGH196621 BQD196621 BZZ196621 CJV196621 CTR196621 DDN196621 DNJ196621 DXF196621 EHB196621 EQX196621 FAT196621 FKP196621 FUL196621 GEH196621 GOD196621 GXZ196621 HHV196621 HRR196621 IBN196621 ILJ196621 IVF196621 JFB196621 JOX196621 JYT196621 KIP196621 KSL196621 LCH196621 LMD196621 LVZ196621 MFV196621 MPR196621 MZN196621 NJJ196621 NTF196621 ODB196621 OMX196621 OWT196621 PGP196621 PQL196621 QAH196621 QKD196621 QTZ196621 RDV196621 RNR196621 RXN196621 SHJ196621 SRF196621 TBB196621 TKX196621 TUT196621 UEP196621 UOL196621 UYH196621 VID196621 VRZ196621 WBV196621 WLR196621 WVN196621 C262157 JB262157 SX262157 ACT262157 AMP262157 AWL262157 BGH262157 BQD262157 BZZ262157 CJV262157 CTR262157 DDN262157 DNJ262157 DXF262157 EHB262157 EQX262157 FAT262157 FKP262157 FUL262157 GEH262157 GOD262157 GXZ262157 HHV262157 HRR262157 IBN262157 ILJ262157 IVF262157 JFB262157 JOX262157 JYT262157 KIP262157 KSL262157 LCH262157 LMD262157 LVZ262157 MFV262157 MPR262157 MZN262157 NJJ262157 NTF262157 ODB262157 OMX262157 OWT262157 PGP262157 PQL262157 QAH262157 QKD262157 QTZ262157 RDV262157 RNR262157 RXN262157 SHJ262157 SRF262157 TBB262157 TKX262157 TUT262157 UEP262157 UOL262157 UYH262157 VID262157 VRZ262157 WBV262157 WLR262157 WVN262157 C327693 JB327693 SX327693 ACT327693 AMP327693 AWL327693 BGH327693 BQD327693 BZZ327693 CJV327693 CTR327693 DDN327693 DNJ327693 DXF327693 EHB327693 EQX327693 FAT327693 FKP327693 FUL327693 GEH327693 GOD327693 GXZ327693 HHV327693 HRR327693 IBN327693 ILJ327693 IVF327693 JFB327693 JOX327693 JYT327693 KIP327693 KSL327693 LCH327693 LMD327693 LVZ327693 MFV327693 MPR327693 MZN327693 NJJ327693 NTF327693 ODB327693 OMX327693 OWT327693 PGP327693 PQL327693 QAH327693 QKD327693 QTZ327693 RDV327693 RNR327693 RXN327693 SHJ327693 SRF327693 TBB327693 TKX327693 TUT327693 UEP327693 UOL327693 UYH327693 VID327693 VRZ327693 WBV327693 WLR327693 WVN327693 C393229 JB393229 SX393229 ACT393229 AMP393229 AWL393229 BGH393229 BQD393229 BZZ393229 CJV393229 CTR393229 DDN393229 DNJ393229 DXF393229 EHB393229 EQX393229 FAT393229 FKP393229 FUL393229 GEH393229 GOD393229 GXZ393229 HHV393229 HRR393229 IBN393229 ILJ393229 IVF393229 JFB393229 JOX393229 JYT393229 KIP393229 KSL393229 LCH393229 LMD393229 LVZ393229 MFV393229 MPR393229 MZN393229 NJJ393229 NTF393229 ODB393229 OMX393229 OWT393229 PGP393229 PQL393229 QAH393229 QKD393229 QTZ393229 RDV393229 RNR393229 RXN393229 SHJ393229 SRF393229 TBB393229 TKX393229 TUT393229 UEP393229 UOL393229 UYH393229 VID393229 VRZ393229 WBV393229 WLR393229 WVN393229 C458765 JB458765 SX458765 ACT458765 AMP458765 AWL458765 BGH458765 BQD458765 BZZ458765 CJV458765 CTR458765 DDN458765 DNJ458765 DXF458765 EHB458765 EQX458765 FAT458765 FKP458765 FUL458765 GEH458765 GOD458765 GXZ458765 HHV458765 HRR458765 IBN458765 ILJ458765 IVF458765 JFB458765 JOX458765 JYT458765 KIP458765 KSL458765 LCH458765 LMD458765 LVZ458765 MFV458765 MPR458765 MZN458765 NJJ458765 NTF458765 ODB458765 OMX458765 OWT458765 PGP458765 PQL458765 QAH458765 QKD458765 QTZ458765 RDV458765 RNR458765 RXN458765 SHJ458765 SRF458765 TBB458765 TKX458765 TUT458765 UEP458765 UOL458765 UYH458765 VID458765 VRZ458765 WBV458765 WLR458765 WVN458765 C524301 JB524301 SX524301 ACT524301 AMP524301 AWL524301 BGH524301 BQD524301 BZZ524301 CJV524301 CTR524301 DDN524301 DNJ524301 DXF524301 EHB524301 EQX524301 FAT524301 FKP524301 FUL524301 GEH524301 GOD524301 GXZ524301 HHV524301 HRR524301 IBN524301 ILJ524301 IVF524301 JFB524301 JOX524301 JYT524301 KIP524301 KSL524301 LCH524301 LMD524301 LVZ524301 MFV524301 MPR524301 MZN524301 NJJ524301 NTF524301 ODB524301 OMX524301 OWT524301 PGP524301 PQL524301 QAH524301 QKD524301 QTZ524301 RDV524301 RNR524301 RXN524301 SHJ524301 SRF524301 TBB524301 TKX524301 TUT524301 UEP524301 UOL524301 UYH524301 VID524301 VRZ524301 WBV524301 WLR524301 WVN524301 C589837 JB589837 SX589837 ACT589837 AMP589837 AWL589837 BGH589837 BQD589837 BZZ589837 CJV589837 CTR589837 DDN589837 DNJ589837 DXF589837 EHB589837 EQX589837 FAT589837 FKP589837 FUL589837 GEH589837 GOD589837 GXZ589837 HHV589837 HRR589837 IBN589837 ILJ589837 IVF589837 JFB589837 JOX589837 JYT589837 KIP589837 KSL589837 LCH589837 LMD589837 LVZ589837 MFV589837 MPR589837 MZN589837 NJJ589837 NTF589837 ODB589837 OMX589837 OWT589837 PGP589837 PQL589837 QAH589837 QKD589837 QTZ589837 RDV589837 RNR589837 RXN589837 SHJ589837 SRF589837 TBB589837 TKX589837 TUT589837 UEP589837 UOL589837 UYH589837 VID589837 VRZ589837 WBV589837 WLR589837 WVN589837 C655373 JB655373 SX655373 ACT655373 AMP655373 AWL655373 BGH655373 BQD655373 BZZ655373 CJV655373 CTR655373 DDN655373 DNJ655373 DXF655373 EHB655373 EQX655373 FAT655373 FKP655373 FUL655373 GEH655373 GOD655373 GXZ655373 HHV655373 HRR655373 IBN655373 ILJ655373 IVF655373 JFB655373 JOX655373 JYT655373 KIP655373 KSL655373 LCH655373 LMD655373 LVZ655373 MFV655373 MPR655373 MZN655373 NJJ655373 NTF655373 ODB655373 OMX655373 OWT655373 PGP655373 PQL655373 QAH655373 QKD655373 QTZ655373 RDV655373 RNR655373 RXN655373 SHJ655373 SRF655373 TBB655373 TKX655373 TUT655373 UEP655373 UOL655373 UYH655373 VID655373 VRZ655373 WBV655373 WLR655373 WVN655373 C720909 JB720909 SX720909 ACT720909 AMP720909 AWL720909 BGH720909 BQD720909 BZZ720909 CJV720909 CTR720909 DDN720909 DNJ720909 DXF720909 EHB720909 EQX720909 FAT720909 FKP720909 FUL720909 GEH720909 GOD720909 GXZ720909 HHV720909 HRR720909 IBN720909 ILJ720909 IVF720909 JFB720909 JOX720909 JYT720909 KIP720909 KSL720909 LCH720909 LMD720909 LVZ720909 MFV720909 MPR720909 MZN720909 NJJ720909 NTF720909 ODB720909 OMX720909 OWT720909 PGP720909 PQL720909 QAH720909 QKD720909 QTZ720909 RDV720909 RNR720909 RXN720909 SHJ720909 SRF720909 TBB720909 TKX720909 TUT720909 UEP720909 UOL720909 UYH720909 VID720909 VRZ720909 WBV720909 WLR720909 WVN720909 C786445 JB786445 SX786445 ACT786445 AMP786445 AWL786445 BGH786445 BQD786445 BZZ786445 CJV786445 CTR786445 DDN786445 DNJ786445 DXF786445 EHB786445 EQX786445 FAT786445 FKP786445 FUL786445 GEH786445 GOD786445 GXZ786445 HHV786445 HRR786445 IBN786445 ILJ786445 IVF786445 JFB786445 JOX786445 JYT786445 KIP786445 KSL786445 LCH786445 LMD786445 LVZ786445 MFV786445 MPR786445 MZN786445 NJJ786445 NTF786445 ODB786445 OMX786445 OWT786445 PGP786445 PQL786445 QAH786445 QKD786445 QTZ786445 RDV786445 RNR786445 RXN786445 SHJ786445 SRF786445 TBB786445 TKX786445 TUT786445 UEP786445 UOL786445 UYH786445 VID786445 VRZ786445 WBV786445 WLR786445 WVN786445 C851981 JB851981 SX851981 ACT851981 AMP851981 AWL851981 BGH851981 BQD851981 BZZ851981 CJV851981 CTR851981 DDN851981 DNJ851981 DXF851981 EHB851981 EQX851981 FAT851981 FKP851981 FUL851981 GEH851981 GOD851981 GXZ851981 HHV851981 HRR851981 IBN851981 ILJ851981 IVF851981 JFB851981 JOX851981 JYT851981 KIP851981 KSL851981 LCH851981 LMD851981 LVZ851981 MFV851981 MPR851981 MZN851981 NJJ851981 NTF851981 ODB851981 OMX851981 OWT851981 PGP851981 PQL851981 QAH851981 QKD851981 QTZ851981 RDV851981 RNR851981 RXN851981 SHJ851981 SRF851981 TBB851981 TKX851981 TUT851981 UEP851981 UOL851981 UYH851981 VID851981 VRZ851981 WBV851981 WLR851981 WVN851981 C917517 JB917517 SX917517 ACT917517 AMP917517 AWL917517 BGH917517 BQD917517 BZZ917517 CJV917517 CTR917517 DDN917517 DNJ917517 DXF917517 EHB917517 EQX917517 FAT917517 FKP917517 FUL917517 GEH917517 GOD917517 GXZ917517 HHV917517 HRR917517 IBN917517 ILJ917517 IVF917517 JFB917517 JOX917517 JYT917517 KIP917517 KSL917517 LCH917517 LMD917517 LVZ917517 MFV917517 MPR917517 MZN917517 NJJ917517 NTF917517 ODB917517 OMX917517 OWT917517 PGP917517 PQL917517 QAH917517 QKD917517 QTZ917517 RDV917517 RNR917517 RXN917517 SHJ917517 SRF917517 TBB917517 TKX917517 TUT917517 UEP917517 UOL917517 UYH917517 VID917517 VRZ917517 WBV917517 WLR917517 WVN917517 C983053 JB983053 SX983053 ACT983053 AMP983053 AWL983053 BGH983053 BQD983053 BZZ983053 CJV983053 CTR983053 DDN983053 DNJ983053 DXF983053 EHB983053 EQX983053 FAT983053 FKP983053 FUL983053 GEH983053 GOD983053 GXZ983053 HHV983053 HRR983053 IBN983053 ILJ983053 IVF983053 JFB983053 JOX983053 JYT983053 KIP983053 KSL983053 LCH983053 LMD983053 LVZ983053 MFV983053 MPR983053 MZN983053 NJJ983053 NTF983053 ODB983053 OMX983053 OWT983053 PGP983053 PQL983053 QAH983053 QKD983053 QTZ983053 RDV983053 RNR983053 RXN983053 SHJ983053 SRF983053 TBB983053 TKX983053 TUT983053 UEP983053 UOL983053 UYH983053 VID983053 VRZ983053 WBV983053 WLR983053 WVN983053 C65551 JB65551 SX65551 ACT65551 AMP65551 AWL65551 BGH65551 BQD65551 BZZ65551 CJV65551 CTR65551 DDN65551 DNJ65551 DXF65551 EHB65551 EQX65551 FAT65551 FKP65551 FUL65551 GEH65551 GOD65551 GXZ65551 HHV65551 HRR65551 IBN65551 ILJ65551 IVF65551 JFB65551 JOX65551 JYT65551 KIP65551 KSL65551 LCH65551 LMD65551 LVZ65551 MFV65551 MPR65551 MZN65551 NJJ65551 NTF65551 ODB65551 OMX65551 OWT65551 PGP65551 PQL65551 QAH65551 QKD65551 QTZ65551 RDV65551 RNR65551 RXN65551 SHJ65551 SRF65551 TBB65551 TKX65551 TUT65551 UEP65551 UOL65551 UYH65551 VID65551 VRZ65551 WBV65551 WLR65551 WVN65551 C131087 JB131087 SX131087 ACT131087 AMP131087 AWL131087 BGH131087 BQD131087 BZZ131087 CJV131087 CTR131087 DDN131087 DNJ131087 DXF131087 EHB131087 EQX131087 FAT131087 FKP131087 FUL131087 GEH131087 GOD131087 GXZ131087 HHV131087 HRR131087 IBN131087 ILJ131087 IVF131087 JFB131087 JOX131087 JYT131087 KIP131087 KSL131087 LCH131087 LMD131087 LVZ131087 MFV131087 MPR131087 MZN131087 NJJ131087 NTF131087 ODB131087 OMX131087 OWT131087 PGP131087 PQL131087 QAH131087 QKD131087 QTZ131087 RDV131087 RNR131087 RXN131087 SHJ131087 SRF131087 TBB131087 TKX131087 TUT131087 UEP131087 UOL131087 UYH131087 VID131087 VRZ131087 WBV131087 WLR131087 WVN131087 C196623 JB196623 SX196623 ACT196623 AMP196623 AWL196623 BGH196623 BQD196623 BZZ196623 CJV196623 CTR196623 DDN196623 DNJ196623 DXF196623 EHB196623 EQX196623 FAT196623 FKP196623 FUL196623 GEH196623 GOD196623 GXZ196623 HHV196623 HRR196623 IBN196623 ILJ196623 IVF196623 JFB196623 JOX196623 JYT196623 KIP196623 KSL196623 LCH196623 LMD196623 LVZ196623 MFV196623 MPR196623 MZN196623 NJJ196623 NTF196623 ODB196623 OMX196623 OWT196623 PGP196623 PQL196623 QAH196623 QKD196623 QTZ196623 RDV196623 RNR196623 RXN196623 SHJ196623 SRF196623 TBB196623 TKX196623 TUT196623 UEP196623 UOL196623 UYH196623 VID196623 VRZ196623 WBV196623 WLR196623 WVN196623 C262159 JB262159 SX262159 ACT262159 AMP262159 AWL262159 BGH262159 BQD262159 BZZ262159 CJV262159 CTR262159 DDN262159 DNJ262159 DXF262159 EHB262159 EQX262159 FAT262159 FKP262159 FUL262159 GEH262159 GOD262159 GXZ262159 HHV262159 HRR262159 IBN262159 ILJ262159 IVF262159 JFB262159 JOX262159 JYT262159 KIP262159 KSL262159 LCH262159 LMD262159 LVZ262159 MFV262159 MPR262159 MZN262159 NJJ262159 NTF262159 ODB262159 OMX262159 OWT262159 PGP262159 PQL262159 QAH262159 QKD262159 QTZ262159 RDV262159 RNR262159 RXN262159 SHJ262159 SRF262159 TBB262159 TKX262159 TUT262159 UEP262159 UOL262159 UYH262159 VID262159 VRZ262159 WBV262159 WLR262159 WVN262159 C327695 JB327695 SX327695 ACT327695 AMP327695 AWL327695 BGH327695 BQD327695 BZZ327695 CJV327695 CTR327695 DDN327695 DNJ327695 DXF327695 EHB327695 EQX327695 FAT327695 FKP327695 FUL327695 GEH327695 GOD327695 GXZ327695 HHV327695 HRR327695 IBN327695 ILJ327695 IVF327695 JFB327695 JOX327695 JYT327695 KIP327695 KSL327695 LCH327695 LMD327695 LVZ327695 MFV327695 MPR327695 MZN327695 NJJ327695 NTF327695 ODB327695 OMX327695 OWT327695 PGP327695 PQL327695 QAH327695 QKD327695 QTZ327695 RDV327695 RNR327695 RXN327695 SHJ327695 SRF327695 TBB327695 TKX327695 TUT327695 UEP327695 UOL327695 UYH327695 VID327695 VRZ327695 WBV327695 WLR327695 WVN327695 C393231 JB393231 SX393231 ACT393231 AMP393231 AWL393231 BGH393231 BQD393231 BZZ393231 CJV393231 CTR393231 DDN393231 DNJ393231 DXF393231 EHB393231 EQX393231 FAT393231 FKP393231 FUL393231 GEH393231 GOD393231 GXZ393231 HHV393231 HRR393231 IBN393231 ILJ393231 IVF393231 JFB393231 JOX393231 JYT393231 KIP393231 KSL393231 LCH393231 LMD393231 LVZ393231 MFV393231 MPR393231 MZN393231 NJJ393231 NTF393231 ODB393231 OMX393231 OWT393231 PGP393231 PQL393231 QAH393231 QKD393231 QTZ393231 RDV393231 RNR393231 RXN393231 SHJ393231 SRF393231 TBB393231 TKX393231 TUT393231 UEP393231 UOL393231 UYH393231 VID393231 VRZ393231 WBV393231 WLR393231 WVN393231 C458767 JB458767 SX458767 ACT458767 AMP458767 AWL458767 BGH458767 BQD458767 BZZ458767 CJV458767 CTR458767 DDN458767 DNJ458767 DXF458767 EHB458767 EQX458767 FAT458767 FKP458767 FUL458767 GEH458767 GOD458767 GXZ458767 HHV458767 HRR458767 IBN458767 ILJ458767 IVF458767 JFB458767 JOX458767 JYT458767 KIP458767 KSL458767 LCH458767 LMD458767 LVZ458767 MFV458767 MPR458767 MZN458767 NJJ458767 NTF458767 ODB458767 OMX458767 OWT458767 PGP458767 PQL458767 QAH458767 QKD458767 QTZ458767 RDV458767 RNR458767 RXN458767 SHJ458767 SRF458767 TBB458767 TKX458767 TUT458767 UEP458767 UOL458767 UYH458767 VID458767 VRZ458767 WBV458767 WLR458767 WVN458767 C524303 JB524303 SX524303 ACT524303 AMP524303 AWL524303 BGH524303 BQD524303 BZZ524303 CJV524303 CTR524303 DDN524303 DNJ524303 DXF524303 EHB524303 EQX524303 FAT524303 FKP524303 FUL524303 GEH524303 GOD524303 GXZ524303 HHV524303 HRR524303 IBN524303 ILJ524303 IVF524303 JFB524303 JOX524303 JYT524303 KIP524303 KSL524303 LCH524303 LMD524303 LVZ524303 MFV524303 MPR524303 MZN524303 NJJ524303 NTF524303 ODB524303 OMX524303 OWT524303 PGP524303 PQL524303 QAH524303 QKD524303 QTZ524303 RDV524303 RNR524303 RXN524303 SHJ524303 SRF524303 TBB524303 TKX524303 TUT524303 UEP524303 UOL524303 UYH524303 VID524303 VRZ524303 WBV524303 WLR524303 WVN524303 C589839 JB589839 SX589839 ACT589839 AMP589839 AWL589839 BGH589839 BQD589839 BZZ589839 CJV589839 CTR589839 DDN589839 DNJ589839 DXF589839 EHB589839 EQX589839 FAT589839 FKP589839 FUL589839 GEH589839 GOD589839 GXZ589839 HHV589839 HRR589839 IBN589839 ILJ589839 IVF589839 JFB589839 JOX589839 JYT589839 KIP589839 KSL589839 LCH589839 LMD589839 LVZ589839 MFV589839 MPR589839 MZN589839 NJJ589839 NTF589839 ODB589839 OMX589839 OWT589839 PGP589839 PQL589839 QAH589839 QKD589839 QTZ589839 RDV589839 RNR589839 RXN589839 SHJ589839 SRF589839 TBB589839 TKX589839 TUT589839 UEP589839 UOL589839 UYH589839 VID589839 VRZ589839 WBV589839 WLR589839 WVN589839 C655375 JB655375 SX655375 ACT655375 AMP655375 AWL655375 BGH655375 BQD655375 BZZ655375 CJV655375 CTR655375 DDN655375 DNJ655375 DXF655375 EHB655375 EQX655375 FAT655375 FKP655375 FUL655375 GEH655375 GOD655375 GXZ655375 HHV655375 HRR655375 IBN655375 ILJ655375 IVF655375 JFB655375 JOX655375 JYT655375 KIP655375 KSL655375 LCH655375 LMD655375 LVZ655375 MFV655375 MPR655375 MZN655375 NJJ655375 NTF655375 ODB655375 OMX655375 OWT655375 PGP655375 PQL655375 QAH655375 QKD655375 QTZ655375 RDV655375 RNR655375 RXN655375 SHJ655375 SRF655375 TBB655375 TKX655375 TUT655375 UEP655375 UOL655375 UYH655375 VID655375 VRZ655375 WBV655375 WLR655375 WVN655375 C720911 JB720911 SX720911 ACT720911 AMP720911 AWL720911 BGH720911 BQD720911 BZZ720911 CJV720911 CTR720911 DDN720911 DNJ720911 DXF720911 EHB720911 EQX720911 FAT720911 FKP720911 FUL720911 GEH720911 GOD720911 GXZ720911 HHV720911 HRR720911 IBN720911 ILJ720911 IVF720911 JFB720911 JOX720911 JYT720911 KIP720911 KSL720911 LCH720911 LMD720911 LVZ720911 MFV720911 MPR720911 MZN720911 NJJ720911 NTF720911 ODB720911 OMX720911 OWT720911 PGP720911 PQL720911 QAH720911 QKD720911 QTZ720911 RDV720911 RNR720911 RXN720911 SHJ720911 SRF720911 TBB720911 TKX720911 TUT720911 UEP720911 UOL720911 UYH720911 VID720911 VRZ720911 WBV720911 WLR720911 WVN720911 C786447 JB786447 SX786447 ACT786447 AMP786447 AWL786447 BGH786447 BQD786447 BZZ786447 CJV786447 CTR786447 DDN786447 DNJ786447 DXF786447 EHB786447 EQX786447 FAT786447 FKP786447 FUL786447 GEH786447 GOD786447 GXZ786447 HHV786447 HRR786447 IBN786447 ILJ786447 IVF786447 JFB786447 JOX786447 JYT786447 KIP786447 KSL786447 LCH786447 LMD786447 LVZ786447 MFV786447 MPR786447 MZN786447 NJJ786447 NTF786447 ODB786447 OMX786447 OWT786447 PGP786447 PQL786447 QAH786447 QKD786447 QTZ786447 RDV786447 RNR786447 RXN786447 SHJ786447 SRF786447 TBB786447 TKX786447 TUT786447 UEP786447 UOL786447 UYH786447 VID786447 VRZ786447 WBV786447 WLR786447 WVN786447 C851983 JB851983 SX851983 ACT851983 AMP851983 AWL851983 BGH851983 BQD851983 BZZ851983 CJV851983 CTR851983 DDN851983 DNJ851983 DXF851983 EHB851983 EQX851983 FAT851983 FKP851983 FUL851983 GEH851983 GOD851983 GXZ851983 HHV851983 HRR851983 IBN851983 ILJ851983 IVF851983 JFB851983 JOX851983 JYT851983 KIP851983 KSL851983 LCH851983 LMD851983 LVZ851983 MFV851983 MPR851983 MZN851983 NJJ851983 NTF851983 ODB851983 OMX851983 OWT851983 PGP851983 PQL851983 QAH851983 QKD851983 QTZ851983 RDV851983 RNR851983 RXN851983 SHJ851983 SRF851983 TBB851983 TKX851983 TUT851983 UEP851983 UOL851983 UYH851983 VID851983 VRZ851983 WBV851983 WLR851983 WVN851983 C917519 JB917519 SX917519 ACT917519 AMP917519 AWL917519 BGH917519 BQD917519 BZZ917519 CJV917519 CTR917519 DDN917519 DNJ917519 DXF917519 EHB917519 EQX917519 FAT917519 FKP917519 FUL917519 GEH917519 GOD917519 GXZ917519 HHV917519 HRR917519 IBN917519 ILJ917519 IVF917519 JFB917519 JOX917519 JYT917519 KIP917519 KSL917519 LCH917519 LMD917519 LVZ917519 MFV917519 MPR917519 MZN917519 NJJ917519 NTF917519 ODB917519 OMX917519 OWT917519 PGP917519 PQL917519 QAH917519 QKD917519 QTZ917519 RDV917519 RNR917519 RXN917519 SHJ917519 SRF917519 TBB917519 TKX917519 TUT917519 UEP917519 UOL917519 UYH917519 VID917519 VRZ917519 WBV917519 WLR917519 WVN917519 C983055 JB983055 SX983055 ACT983055 AMP983055 AWL983055 BGH983055 BQD983055 BZZ983055 CJV983055 CTR983055 DDN983055 DNJ983055 DXF983055 EHB983055 EQX983055 FAT983055 FKP983055 FUL983055 GEH983055 GOD983055 GXZ983055 HHV983055 HRR983055 IBN983055 ILJ983055 IVF983055 JFB983055 JOX983055 JYT983055 KIP983055 KSL983055 LCH983055 LMD983055 LVZ983055 MFV983055 MPR983055 MZN983055 NJJ983055 NTF983055 ODB983055 OMX983055 OWT983055 PGP983055 PQL983055 QAH983055 QKD983055 QTZ983055 RDV983055 RNR983055 RXN983055 SHJ983055 SRF983055 TBB983055 TKX983055 TUT983055 UEP983055 UOL983055 UYH983055 VID983055 VRZ983055 WBV983055 WLR983055 WVN983055 W30:W31 JB26 SX26 ACT26 AMP26 AWL26 BGH26 BQD26 BZZ26 CJV26 CTR26 DDN26 DNJ26 DXF26 EHB26 EQX26 FAT26 FKP26 FUL26 GEH26 GOD26 GXZ26 HHV26 HRR26 IBN26 ILJ26 IVF26 JFB26 JOX26 JYT26 KIP26 KSL26 LCH26 LMD26 LVZ26 MFV26 MPR26 MZN26 NJJ26 NTF26 ODB26 OMX26 OWT26 PGP26 PQL26 QAH26 QKD26 QTZ26 RDV26 RNR26 RXN26 SHJ26 SRF26 TBB26 TKX26 TUT26 UEP26 UOL26 UYH26 VID26 VRZ26 WBV26 WLR26 WVN26 C65525 JB65525 SX65525 ACT65525 AMP65525 AWL65525 BGH65525 BQD65525 BZZ65525 CJV65525 CTR65525 DDN65525 DNJ65525 DXF65525 EHB65525 EQX65525 FAT65525 FKP65525 FUL65525 GEH65525 GOD65525 GXZ65525 HHV65525 HRR65525 IBN65525 ILJ65525 IVF65525 JFB65525 JOX65525 JYT65525 KIP65525 KSL65525 LCH65525 LMD65525 LVZ65525 MFV65525 MPR65525 MZN65525 NJJ65525 NTF65525 ODB65525 OMX65525 OWT65525 PGP65525 PQL65525 QAH65525 QKD65525 QTZ65525 RDV65525 RNR65525 RXN65525 SHJ65525 SRF65525 TBB65525 TKX65525 TUT65525 UEP65525 UOL65525 UYH65525 VID65525 VRZ65525 WBV65525 WLR65525 WVN65525 C131061 JB131061 SX131061 ACT131061 AMP131061 AWL131061 BGH131061 BQD131061 BZZ131061 CJV131061 CTR131061 DDN131061 DNJ131061 DXF131061 EHB131061 EQX131061 FAT131061 FKP131061 FUL131061 GEH131061 GOD131061 GXZ131061 HHV131061 HRR131061 IBN131061 ILJ131061 IVF131061 JFB131061 JOX131061 JYT131061 KIP131061 KSL131061 LCH131061 LMD131061 LVZ131061 MFV131061 MPR131061 MZN131061 NJJ131061 NTF131061 ODB131061 OMX131061 OWT131061 PGP131061 PQL131061 QAH131061 QKD131061 QTZ131061 RDV131061 RNR131061 RXN131061 SHJ131061 SRF131061 TBB131061 TKX131061 TUT131061 UEP131061 UOL131061 UYH131061 VID131061 VRZ131061 WBV131061 WLR131061 WVN131061 C196597 JB196597 SX196597 ACT196597 AMP196597 AWL196597 BGH196597 BQD196597 BZZ196597 CJV196597 CTR196597 DDN196597 DNJ196597 DXF196597 EHB196597 EQX196597 FAT196597 FKP196597 FUL196597 GEH196597 GOD196597 GXZ196597 HHV196597 HRR196597 IBN196597 ILJ196597 IVF196597 JFB196597 JOX196597 JYT196597 KIP196597 KSL196597 LCH196597 LMD196597 LVZ196597 MFV196597 MPR196597 MZN196597 NJJ196597 NTF196597 ODB196597 OMX196597 OWT196597 PGP196597 PQL196597 QAH196597 QKD196597 QTZ196597 RDV196597 RNR196597 RXN196597 SHJ196597 SRF196597 TBB196597 TKX196597 TUT196597 UEP196597 UOL196597 UYH196597 VID196597 VRZ196597 WBV196597 WLR196597 WVN196597 C262133 JB262133 SX262133 ACT262133 AMP262133 AWL262133 BGH262133 BQD262133 BZZ262133 CJV262133 CTR262133 DDN262133 DNJ262133 DXF262133 EHB262133 EQX262133 FAT262133 FKP262133 FUL262133 GEH262133 GOD262133 GXZ262133 HHV262133 HRR262133 IBN262133 ILJ262133 IVF262133 JFB262133 JOX262133 JYT262133 KIP262133 KSL262133 LCH262133 LMD262133 LVZ262133 MFV262133 MPR262133 MZN262133 NJJ262133 NTF262133 ODB262133 OMX262133 OWT262133 PGP262133 PQL262133 QAH262133 QKD262133 QTZ262133 RDV262133 RNR262133 RXN262133 SHJ262133 SRF262133 TBB262133 TKX262133 TUT262133 UEP262133 UOL262133 UYH262133 VID262133 VRZ262133 WBV262133 WLR262133 WVN262133 C327669 JB327669 SX327669 ACT327669 AMP327669 AWL327669 BGH327669 BQD327669 BZZ327669 CJV327669 CTR327669 DDN327669 DNJ327669 DXF327669 EHB327669 EQX327669 FAT327669 FKP327669 FUL327669 GEH327669 GOD327669 GXZ327669 HHV327669 HRR327669 IBN327669 ILJ327669 IVF327669 JFB327669 JOX327669 JYT327669 KIP327669 KSL327669 LCH327669 LMD327669 LVZ327669 MFV327669 MPR327669 MZN327669 NJJ327669 NTF327669 ODB327669 OMX327669 OWT327669 PGP327669 PQL327669 QAH327669 QKD327669 QTZ327669 RDV327669 RNR327669 RXN327669 SHJ327669 SRF327669 TBB327669 TKX327669 TUT327669 UEP327669 UOL327669 UYH327669 VID327669 VRZ327669 WBV327669 WLR327669 WVN327669 C393205 JB393205 SX393205 ACT393205 AMP393205 AWL393205 BGH393205 BQD393205 BZZ393205 CJV393205 CTR393205 DDN393205 DNJ393205 DXF393205 EHB393205 EQX393205 FAT393205 FKP393205 FUL393205 GEH393205 GOD393205 GXZ393205 HHV393205 HRR393205 IBN393205 ILJ393205 IVF393205 JFB393205 JOX393205 JYT393205 KIP393205 KSL393205 LCH393205 LMD393205 LVZ393205 MFV393205 MPR393205 MZN393205 NJJ393205 NTF393205 ODB393205 OMX393205 OWT393205 PGP393205 PQL393205 QAH393205 QKD393205 QTZ393205 RDV393205 RNR393205 RXN393205 SHJ393205 SRF393205 TBB393205 TKX393205 TUT393205 UEP393205 UOL393205 UYH393205 VID393205 VRZ393205 WBV393205 WLR393205 WVN393205 C458741 JB458741 SX458741 ACT458741 AMP458741 AWL458741 BGH458741 BQD458741 BZZ458741 CJV458741 CTR458741 DDN458741 DNJ458741 DXF458741 EHB458741 EQX458741 FAT458741 FKP458741 FUL458741 GEH458741 GOD458741 GXZ458741 HHV458741 HRR458741 IBN458741 ILJ458741 IVF458741 JFB458741 JOX458741 JYT458741 KIP458741 KSL458741 LCH458741 LMD458741 LVZ458741 MFV458741 MPR458741 MZN458741 NJJ458741 NTF458741 ODB458741 OMX458741 OWT458741 PGP458741 PQL458741 QAH458741 QKD458741 QTZ458741 RDV458741 RNR458741 RXN458741 SHJ458741 SRF458741 TBB458741 TKX458741 TUT458741 UEP458741 UOL458741 UYH458741 VID458741 VRZ458741 WBV458741 WLR458741 WVN458741 C524277 JB524277 SX524277 ACT524277 AMP524277 AWL524277 BGH524277 BQD524277 BZZ524277 CJV524277 CTR524277 DDN524277 DNJ524277 DXF524277 EHB524277 EQX524277 FAT524277 FKP524277 FUL524277 GEH524277 GOD524277 GXZ524277 HHV524277 HRR524277 IBN524277 ILJ524277 IVF524277 JFB524277 JOX524277 JYT524277 KIP524277 KSL524277 LCH524277 LMD524277 LVZ524277 MFV524277 MPR524277 MZN524277 NJJ524277 NTF524277 ODB524277 OMX524277 OWT524277 PGP524277 PQL524277 QAH524277 QKD524277 QTZ524277 RDV524277 RNR524277 RXN524277 SHJ524277 SRF524277 TBB524277 TKX524277 TUT524277 UEP524277 UOL524277 UYH524277 VID524277 VRZ524277 WBV524277 WLR524277 WVN524277 C589813 JB589813 SX589813 ACT589813 AMP589813 AWL589813 BGH589813 BQD589813 BZZ589813 CJV589813 CTR589813 DDN589813 DNJ589813 DXF589813 EHB589813 EQX589813 FAT589813 FKP589813 FUL589813 GEH589813 GOD589813 GXZ589813 HHV589813 HRR589813 IBN589813 ILJ589813 IVF589813 JFB589813 JOX589813 JYT589813 KIP589813 KSL589813 LCH589813 LMD589813 LVZ589813 MFV589813 MPR589813 MZN589813 NJJ589813 NTF589813 ODB589813 OMX589813 OWT589813 PGP589813 PQL589813 QAH589813 QKD589813 QTZ589813 RDV589813 RNR589813 RXN589813 SHJ589813 SRF589813 TBB589813 TKX589813 TUT589813 UEP589813 UOL589813 UYH589813 VID589813 VRZ589813 WBV589813 WLR589813 WVN589813 C655349 JB655349 SX655349 ACT655349 AMP655349 AWL655349 BGH655349 BQD655349 BZZ655349 CJV655349 CTR655349 DDN655349 DNJ655349 DXF655349 EHB655349 EQX655349 FAT655349 FKP655349 FUL655349 GEH655349 GOD655349 GXZ655349 HHV655349 HRR655349 IBN655349 ILJ655349 IVF655349 JFB655349 JOX655349 JYT655349 KIP655349 KSL655349 LCH655349 LMD655349 LVZ655349 MFV655349 MPR655349 MZN655349 NJJ655349 NTF655349 ODB655349 OMX655349 OWT655349 PGP655349 PQL655349 QAH655349 QKD655349 QTZ655349 RDV655349 RNR655349 RXN655349 SHJ655349 SRF655349 TBB655349 TKX655349 TUT655349 UEP655349 UOL655349 UYH655349 VID655349 VRZ655349 WBV655349 WLR655349 WVN655349 C720885 JB720885 SX720885 ACT720885 AMP720885 AWL720885 BGH720885 BQD720885 BZZ720885 CJV720885 CTR720885 DDN720885 DNJ720885 DXF720885 EHB720885 EQX720885 FAT720885 FKP720885 FUL720885 GEH720885 GOD720885 GXZ720885 HHV720885 HRR720885 IBN720885 ILJ720885 IVF720885 JFB720885 JOX720885 JYT720885 KIP720885 KSL720885 LCH720885 LMD720885 LVZ720885 MFV720885 MPR720885 MZN720885 NJJ720885 NTF720885 ODB720885 OMX720885 OWT720885 PGP720885 PQL720885 QAH720885 QKD720885 QTZ720885 RDV720885 RNR720885 RXN720885 SHJ720885 SRF720885 TBB720885 TKX720885 TUT720885 UEP720885 UOL720885 UYH720885 VID720885 VRZ720885 WBV720885 WLR720885 WVN720885 C786421 JB786421 SX786421 ACT786421 AMP786421 AWL786421 BGH786421 BQD786421 BZZ786421 CJV786421 CTR786421 DDN786421 DNJ786421 DXF786421 EHB786421 EQX786421 FAT786421 FKP786421 FUL786421 GEH786421 GOD786421 GXZ786421 HHV786421 HRR786421 IBN786421 ILJ786421 IVF786421 JFB786421 JOX786421 JYT786421 KIP786421 KSL786421 LCH786421 LMD786421 LVZ786421 MFV786421 MPR786421 MZN786421 NJJ786421 NTF786421 ODB786421 OMX786421 OWT786421 PGP786421 PQL786421 QAH786421 QKD786421 QTZ786421 RDV786421 RNR786421 RXN786421 SHJ786421 SRF786421 TBB786421 TKX786421 TUT786421 UEP786421 UOL786421 UYH786421 VID786421 VRZ786421 WBV786421 WLR786421 WVN786421 C851957 JB851957 SX851957 ACT851957 AMP851957 AWL851957 BGH851957 BQD851957 BZZ851957 CJV851957 CTR851957 DDN851957 DNJ851957 DXF851957 EHB851957 EQX851957 FAT851957 FKP851957 FUL851957 GEH851957 GOD851957 GXZ851957 HHV851957 HRR851957 IBN851957 ILJ851957 IVF851957 JFB851957 JOX851957 JYT851957 KIP851957 KSL851957 LCH851957 LMD851957 LVZ851957 MFV851957 MPR851957 MZN851957 NJJ851957 NTF851957 ODB851957 OMX851957 OWT851957 PGP851957 PQL851957 QAH851957 QKD851957 QTZ851957 RDV851957 RNR851957 RXN851957 SHJ851957 SRF851957 TBB851957 TKX851957 TUT851957 UEP851957 UOL851957 UYH851957 VID851957 VRZ851957 WBV851957 WLR851957 WVN851957 C917493 JB917493 SX917493 ACT917493 AMP917493 AWL917493 BGH917493 BQD917493 BZZ917493 CJV917493 CTR917493 DDN917493 DNJ917493 DXF917493 EHB917493 EQX917493 FAT917493 FKP917493 FUL917493 GEH917493 GOD917493 GXZ917493 HHV917493 HRR917493 IBN917493 ILJ917493 IVF917493 JFB917493 JOX917493 JYT917493 KIP917493 KSL917493 LCH917493 LMD917493 LVZ917493 MFV917493 MPR917493 MZN917493 NJJ917493 NTF917493 ODB917493 OMX917493 OWT917493 PGP917493 PQL917493 QAH917493 QKD917493 QTZ917493 RDV917493 RNR917493 RXN917493 SHJ917493 SRF917493 TBB917493 TKX917493 TUT917493 UEP917493 UOL917493 UYH917493 VID917493 VRZ917493 WBV917493 WLR917493 WVN917493 C983029 JB983029 SX983029 ACT983029 AMP983029 AWL983029 BGH983029 BQD983029 BZZ983029 CJV983029 CTR983029 DDN983029 DNJ983029 DXF983029 EHB983029 EQX983029 FAT983029 FKP983029 FUL983029 GEH983029 GOD983029 GXZ983029 HHV983029 HRR983029 IBN983029 ILJ983029 IVF983029 JFB983029 JOX983029 JYT983029 KIP983029 KSL983029 LCH983029 LMD983029 LVZ983029 MFV983029 MPR983029 MZN983029 NJJ983029 NTF983029 ODB983029 OMX983029 OWT983029 PGP983029 PQL983029 QAH983029 QKD983029 QTZ983029 RDV983029 RNR983029 RXN983029 SHJ983029 SRF983029 TBB983029 TKX983029 TUT983029 UEP983029 UOL983029 UYH983029 VID983029 VRZ983029 WBV983029 WLR983029 WVN983029 C17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WVN17 C65519 JB65519 SX65519 ACT65519 AMP65519 AWL65519 BGH65519 BQD65519 BZZ65519 CJV65519 CTR65519 DDN65519 DNJ65519 DXF65519 EHB65519 EQX65519 FAT65519 FKP65519 FUL65519 GEH65519 GOD65519 GXZ65519 HHV65519 HRR65519 IBN65519 ILJ65519 IVF65519 JFB65519 JOX65519 JYT65519 KIP65519 KSL65519 LCH65519 LMD65519 LVZ65519 MFV65519 MPR65519 MZN65519 NJJ65519 NTF65519 ODB65519 OMX65519 OWT65519 PGP65519 PQL65519 QAH65519 QKD65519 QTZ65519 RDV65519 RNR65519 RXN65519 SHJ65519 SRF65519 TBB65519 TKX65519 TUT65519 UEP65519 UOL65519 UYH65519 VID65519 VRZ65519 WBV65519 WLR65519 WVN65519 C131055 JB131055 SX131055 ACT131055 AMP131055 AWL131055 BGH131055 BQD131055 BZZ131055 CJV131055 CTR131055 DDN131055 DNJ131055 DXF131055 EHB131055 EQX131055 FAT131055 FKP131055 FUL131055 GEH131055 GOD131055 GXZ131055 HHV131055 HRR131055 IBN131055 ILJ131055 IVF131055 JFB131055 JOX131055 JYT131055 KIP131055 KSL131055 LCH131055 LMD131055 LVZ131055 MFV131055 MPR131055 MZN131055 NJJ131055 NTF131055 ODB131055 OMX131055 OWT131055 PGP131055 PQL131055 QAH131055 QKD131055 QTZ131055 RDV131055 RNR131055 RXN131055 SHJ131055 SRF131055 TBB131055 TKX131055 TUT131055 UEP131055 UOL131055 UYH131055 VID131055 VRZ131055 WBV131055 WLR131055 WVN131055 C196591 JB196591 SX196591 ACT196591 AMP196591 AWL196591 BGH196591 BQD196591 BZZ196591 CJV196591 CTR196591 DDN196591 DNJ196591 DXF196591 EHB196591 EQX196591 FAT196591 FKP196591 FUL196591 GEH196591 GOD196591 GXZ196591 HHV196591 HRR196591 IBN196591 ILJ196591 IVF196591 JFB196591 JOX196591 JYT196591 KIP196591 KSL196591 LCH196591 LMD196591 LVZ196591 MFV196591 MPR196591 MZN196591 NJJ196591 NTF196591 ODB196591 OMX196591 OWT196591 PGP196591 PQL196591 QAH196591 QKD196591 QTZ196591 RDV196591 RNR196591 RXN196591 SHJ196591 SRF196591 TBB196591 TKX196591 TUT196591 UEP196591 UOL196591 UYH196591 VID196591 VRZ196591 WBV196591 WLR196591 WVN196591 C262127 JB262127 SX262127 ACT262127 AMP262127 AWL262127 BGH262127 BQD262127 BZZ262127 CJV262127 CTR262127 DDN262127 DNJ262127 DXF262127 EHB262127 EQX262127 FAT262127 FKP262127 FUL262127 GEH262127 GOD262127 GXZ262127 HHV262127 HRR262127 IBN262127 ILJ262127 IVF262127 JFB262127 JOX262127 JYT262127 KIP262127 KSL262127 LCH262127 LMD262127 LVZ262127 MFV262127 MPR262127 MZN262127 NJJ262127 NTF262127 ODB262127 OMX262127 OWT262127 PGP262127 PQL262127 QAH262127 QKD262127 QTZ262127 RDV262127 RNR262127 RXN262127 SHJ262127 SRF262127 TBB262127 TKX262127 TUT262127 UEP262127 UOL262127 UYH262127 VID262127 VRZ262127 WBV262127 WLR262127 WVN262127 C327663 JB327663 SX327663 ACT327663 AMP327663 AWL327663 BGH327663 BQD327663 BZZ327663 CJV327663 CTR327663 DDN327663 DNJ327663 DXF327663 EHB327663 EQX327663 FAT327663 FKP327663 FUL327663 GEH327663 GOD327663 GXZ327663 HHV327663 HRR327663 IBN327663 ILJ327663 IVF327663 JFB327663 JOX327663 JYT327663 KIP327663 KSL327663 LCH327663 LMD327663 LVZ327663 MFV327663 MPR327663 MZN327663 NJJ327663 NTF327663 ODB327663 OMX327663 OWT327663 PGP327663 PQL327663 QAH327663 QKD327663 QTZ327663 RDV327663 RNR327663 RXN327663 SHJ327663 SRF327663 TBB327663 TKX327663 TUT327663 UEP327663 UOL327663 UYH327663 VID327663 VRZ327663 WBV327663 WLR327663 WVN327663 C393199 JB393199 SX393199 ACT393199 AMP393199 AWL393199 BGH393199 BQD393199 BZZ393199 CJV393199 CTR393199 DDN393199 DNJ393199 DXF393199 EHB393199 EQX393199 FAT393199 FKP393199 FUL393199 GEH393199 GOD393199 GXZ393199 HHV393199 HRR393199 IBN393199 ILJ393199 IVF393199 JFB393199 JOX393199 JYT393199 KIP393199 KSL393199 LCH393199 LMD393199 LVZ393199 MFV393199 MPR393199 MZN393199 NJJ393199 NTF393199 ODB393199 OMX393199 OWT393199 PGP393199 PQL393199 QAH393199 QKD393199 QTZ393199 RDV393199 RNR393199 RXN393199 SHJ393199 SRF393199 TBB393199 TKX393199 TUT393199 UEP393199 UOL393199 UYH393199 VID393199 VRZ393199 WBV393199 WLR393199 WVN393199 C458735 JB458735 SX458735 ACT458735 AMP458735 AWL458735 BGH458735 BQD458735 BZZ458735 CJV458735 CTR458735 DDN458735 DNJ458735 DXF458735 EHB458735 EQX458735 FAT458735 FKP458735 FUL458735 GEH458735 GOD458735 GXZ458735 HHV458735 HRR458735 IBN458735 ILJ458735 IVF458735 JFB458735 JOX458735 JYT458735 KIP458735 KSL458735 LCH458735 LMD458735 LVZ458735 MFV458735 MPR458735 MZN458735 NJJ458735 NTF458735 ODB458735 OMX458735 OWT458735 PGP458735 PQL458735 QAH458735 QKD458735 QTZ458735 RDV458735 RNR458735 RXN458735 SHJ458735 SRF458735 TBB458735 TKX458735 TUT458735 UEP458735 UOL458735 UYH458735 VID458735 VRZ458735 WBV458735 WLR458735 WVN458735 C524271 JB524271 SX524271 ACT524271 AMP524271 AWL524271 BGH524271 BQD524271 BZZ524271 CJV524271 CTR524271 DDN524271 DNJ524271 DXF524271 EHB524271 EQX524271 FAT524271 FKP524271 FUL524271 GEH524271 GOD524271 GXZ524271 HHV524271 HRR524271 IBN524271 ILJ524271 IVF524271 JFB524271 JOX524271 JYT524271 KIP524271 KSL524271 LCH524271 LMD524271 LVZ524271 MFV524271 MPR524271 MZN524271 NJJ524271 NTF524271 ODB524271 OMX524271 OWT524271 PGP524271 PQL524271 QAH524271 QKD524271 QTZ524271 RDV524271 RNR524271 RXN524271 SHJ524271 SRF524271 TBB524271 TKX524271 TUT524271 UEP524271 UOL524271 UYH524271 VID524271 VRZ524271 WBV524271 WLR524271 WVN524271 C589807 JB589807 SX589807 ACT589807 AMP589807 AWL589807 BGH589807 BQD589807 BZZ589807 CJV589807 CTR589807 DDN589807 DNJ589807 DXF589807 EHB589807 EQX589807 FAT589807 FKP589807 FUL589807 GEH589807 GOD589807 GXZ589807 HHV589807 HRR589807 IBN589807 ILJ589807 IVF589807 JFB589807 JOX589807 JYT589807 KIP589807 KSL589807 LCH589807 LMD589807 LVZ589807 MFV589807 MPR589807 MZN589807 NJJ589807 NTF589807 ODB589807 OMX589807 OWT589807 PGP589807 PQL589807 QAH589807 QKD589807 QTZ589807 RDV589807 RNR589807 RXN589807 SHJ589807 SRF589807 TBB589807 TKX589807 TUT589807 UEP589807 UOL589807 UYH589807 VID589807 VRZ589807 WBV589807 WLR589807 WVN589807 C655343 JB655343 SX655343 ACT655343 AMP655343 AWL655343 BGH655343 BQD655343 BZZ655343 CJV655343 CTR655343 DDN655343 DNJ655343 DXF655343 EHB655343 EQX655343 FAT655343 FKP655343 FUL655343 GEH655343 GOD655343 GXZ655343 HHV655343 HRR655343 IBN655343 ILJ655343 IVF655343 JFB655343 JOX655343 JYT655343 KIP655343 KSL655343 LCH655343 LMD655343 LVZ655343 MFV655343 MPR655343 MZN655343 NJJ655343 NTF655343 ODB655343 OMX655343 OWT655343 PGP655343 PQL655343 QAH655343 QKD655343 QTZ655343 RDV655343 RNR655343 RXN655343 SHJ655343 SRF655343 TBB655343 TKX655343 TUT655343 UEP655343 UOL655343 UYH655343 VID655343 VRZ655343 WBV655343 WLR655343 WVN655343 C720879 JB720879 SX720879 ACT720879 AMP720879 AWL720879 BGH720879 BQD720879 BZZ720879 CJV720879 CTR720879 DDN720879 DNJ720879 DXF720879 EHB720879 EQX720879 FAT720879 FKP720879 FUL720879 GEH720879 GOD720879 GXZ720879 HHV720879 HRR720879 IBN720879 ILJ720879 IVF720879 JFB720879 JOX720879 JYT720879 KIP720879 KSL720879 LCH720879 LMD720879 LVZ720879 MFV720879 MPR720879 MZN720879 NJJ720879 NTF720879 ODB720879 OMX720879 OWT720879 PGP720879 PQL720879 QAH720879 QKD720879 QTZ720879 RDV720879 RNR720879 RXN720879 SHJ720879 SRF720879 TBB720879 TKX720879 TUT720879 UEP720879 UOL720879 UYH720879 VID720879 VRZ720879 WBV720879 WLR720879 WVN720879 C786415 JB786415 SX786415 ACT786415 AMP786415 AWL786415 BGH786415 BQD786415 BZZ786415 CJV786415 CTR786415 DDN786415 DNJ786415 DXF786415 EHB786415 EQX786415 FAT786415 FKP786415 FUL786415 GEH786415 GOD786415 GXZ786415 HHV786415 HRR786415 IBN786415 ILJ786415 IVF786415 JFB786415 JOX786415 JYT786415 KIP786415 KSL786415 LCH786415 LMD786415 LVZ786415 MFV786415 MPR786415 MZN786415 NJJ786415 NTF786415 ODB786415 OMX786415 OWT786415 PGP786415 PQL786415 QAH786415 QKD786415 QTZ786415 RDV786415 RNR786415 RXN786415 SHJ786415 SRF786415 TBB786415 TKX786415 TUT786415 UEP786415 UOL786415 UYH786415 VID786415 VRZ786415 WBV786415 WLR786415 WVN786415 C851951 JB851951 SX851951 ACT851951 AMP851951 AWL851951 BGH851951 BQD851951 BZZ851951 CJV851951 CTR851951 DDN851951 DNJ851951 DXF851951 EHB851951 EQX851951 FAT851951 FKP851951 FUL851951 GEH851951 GOD851951 GXZ851951 HHV851951 HRR851951 IBN851951 ILJ851951 IVF851951 JFB851951 JOX851951 JYT851951 KIP851951 KSL851951 LCH851951 LMD851951 LVZ851951 MFV851951 MPR851951 MZN851951 NJJ851951 NTF851951 ODB851951 OMX851951 OWT851951 PGP851951 PQL851951 QAH851951 QKD851951 QTZ851951 RDV851951 RNR851951 RXN851951 SHJ851951 SRF851951 TBB851951 TKX851951 TUT851951 UEP851951 UOL851951 UYH851951 VID851951 VRZ851951 WBV851951 WLR851951 WVN851951 C917487 JB917487 SX917487 ACT917487 AMP917487 AWL917487 BGH917487 BQD917487 BZZ917487 CJV917487 CTR917487 DDN917487 DNJ917487 DXF917487 EHB917487 EQX917487 FAT917487 FKP917487 FUL917487 GEH917487 GOD917487 GXZ917487 HHV917487 HRR917487 IBN917487 ILJ917487 IVF917487 JFB917487 JOX917487 JYT917487 KIP917487 KSL917487 LCH917487 LMD917487 LVZ917487 MFV917487 MPR917487 MZN917487 NJJ917487 NTF917487 ODB917487 OMX917487 OWT917487 PGP917487 PQL917487 QAH917487 QKD917487 QTZ917487 RDV917487 RNR917487 RXN917487 SHJ917487 SRF917487 TBB917487 TKX917487 TUT917487 UEP917487 UOL917487 UYH917487 VID917487 VRZ917487 WBV917487 WLR917487 WVN917487 C983023 JB983023 SX983023 ACT983023 AMP983023 AWL983023 BGH983023 BQD983023 BZZ983023 CJV983023 CTR983023 DDN983023 DNJ983023 DXF983023 EHB983023 EQX983023 FAT983023 FKP983023 FUL983023 GEH983023 GOD983023 GXZ983023 HHV983023 HRR983023 IBN983023 ILJ983023 IVF983023 JFB983023 JOX983023 JYT983023 KIP983023 KSL983023 LCH983023 LMD983023 LVZ983023 MFV983023 MPR983023 MZN983023 NJJ983023 NTF983023 ODB983023 OMX983023 OWT983023 PGP983023 PQL983023 QAH983023 QKD983023 QTZ983023 RDV983023 RNR983023 RXN983023 SHJ983023 SRF983023 TBB983023 TKX983023 TUT983023 UEP983023 UOL983023 UYH983023 VID983023 VRZ983023 WBV983023 WLR983023 WVN983023 C8 JB8 SX8 ACT8 AMP8 AWL8 BGH8 BQD8 BZZ8 CJV8 CTR8 DDN8 DNJ8 DXF8 EHB8 EQX8 FAT8 FKP8 FUL8 GEH8 GOD8 GXZ8 HHV8 HRR8 IBN8 ILJ8 IVF8 JFB8 JOX8 JYT8 KIP8 KSL8 LCH8 LMD8 LVZ8 MFV8 MPR8 MZN8 NJJ8 NTF8 ODB8 OMX8 OWT8 PGP8 PQL8 QAH8 QKD8 QTZ8 RDV8 RNR8 RXN8 SHJ8 SRF8 TBB8 TKX8 TUT8 UEP8 UOL8 UYH8 VID8 VRZ8 WBV8 WLR8 WVN8 C65514 JB65514 SX65514 ACT65514 AMP65514 AWL65514 BGH65514 BQD65514 BZZ65514 CJV65514 CTR65514 DDN65514 DNJ65514 DXF65514 EHB65514 EQX65514 FAT65514 FKP65514 FUL65514 GEH65514 GOD65514 GXZ65514 HHV65514 HRR65514 IBN65514 ILJ65514 IVF65514 JFB65514 JOX65514 JYT65514 KIP65514 KSL65514 LCH65514 LMD65514 LVZ65514 MFV65514 MPR65514 MZN65514 NJJ65514 NTF65514 ODB65514 OMX65514 OWT65514 PGP65514 PQL65514 QAH65514 QKD65514 QTZ65514 RDV65514 RNR65514 RXN65514 SHJ65514 SRF65514 TBB65514 TKX65514 TUT65514 UEP65514 UOL65514 UYH65514 VID65514 VRZ65514 WBV65514 WLR65514 WVN65514 C131050 JB131050 SX131050 ACT131050 AMP131050 AWL131050 BGH131050 BQD131050 BZZ131050 CJV131050 CTR131050 DDN131050 DNJ131050 DXF131050 EHB131050 EQX131050 FAT131050 FKP131050 FUL131050 GEH131050 GOD131050 GXZ131050 HHV131050 HRR131050 IBN131050 ILJ131050 IVF131050 JFB131050 JOX131050 JYT131050 KIP131050 KSL131050 LCH131050 LMD131050 LVZ131050 MFV131050 MPR131050 MZN131050 NJJ131050 NTF131050 ODB131050 OMX131050 OWT131050 PGP131050 PQL131050 QAH131050 QKD131050 QTZ131050 RDV131050 RNR131050 RXN131050 SHJ131050 SRF131050 TBB131050 TKX131050 TUT131050 UEP131050 UOL131050 UYH131050 VID131050 VRZ131050 WBV131050 WLR131050 WVN131050 C196586 JB196586 SX196586 ACT196586 AMP196586 AWL196586 BGH196586 BQD196586 BZZ196586 CJV196586 CTR196586 DDN196586 DNJ196586 DXF196586 EHB196586 EQX196586 FAT196586 FKP196586 FUL196586 GEH196586 GOD196586 GXZ196586 HHV196586 HRR196586 IBN196586 ILJ196586 IVF196586 JFB196586 JOX196586 JYT196586 KIP196586 KSL196586 LCH196586 LMD196586 LVZ196586 MFV196586 MPR196586 MZN196586 NJJ196586 NTF196586 ODB196586 OMX196586 OWT196586 PGP196586 PQL196586 QAH196586 QKD196586 QTZ196586 RDV196586 RNR196586 RXN196586 SHJ196586 SRF196586 TBB196586 TKX196586 TUT196586 UEP196586 UOL196586 UYH196586 VID196586 VRZ196586 WBV196586 WLR196586 WVN196586 C262122 JB262122 SX262122 ACT262122 AMP262122 AWL262122 BGH262122 BQD262122 BZZ262122 CJV262122 CTR262122 DDN262122 DNJ262122 DXF262122 EHB262122 EQX262122 FAT262122 FKP262122 FUL262122 GEH262122 GOD262122 GXZ262122 HHV262122 HRR262122 IBN262122 ILJ262122 IVF262122 JFB262122 JOX262122 JYT262122 KIP262122 KSL262122 LCH262122 LMD262122 LVZ262122 MFV262122 MPR262122 MZN262122 NJJ262122 NTF262122 ODB262122 OMX262122 OWT262122 PGP262122 PQL262122 QAH262122 QKD262122 QTZ262122 RDV262122 RNR262122 RXN262122 SHJ262122 SRF262122 TBB262122 TKX262122 TUT262122 UEP262122 UOL262122 UYH262122 VID262122 VRZ262122 WBV262122 WLR262122 WVN262122 C327658 JB327658 SX327658 ACT327658 AMP327658 AWL327658 BGH327658 BQD327658 BZZ327658 CJV327658 CTR327658 DDN327658 DNJ327658 DXF327658 EHB327658 EQX327658 FAT327658 FKP327658 FUL327658 GEH327658 GOD327658 GXZ327658 HHV327658 HRR327658 IBN327658 ILJ327658 IVF327658 JFB327658 JOX327658 JYT327658 KIP327658 KSL327658 LCH327658 LMD327658 LVZ327658 MFV327658 MPR327658 MZN327658 NJJ327658 NTF327658 ODB327658 OMX327658 OWT327658 PGP327658 PQL327658 QAH327658 QKD327658 QTZ327658 RDV327658 RNR327658 RXN327658 SHJ327658 SRF327658 TBB327658 TKX327658 TUT327658 UEP327658 UOL327658 UYH327658 VID327658 VRZ327658 WBV327658 WLR327658 WVN327658 C393194 JB393194 SX393194 ACT393194 AMP393194 AWL393194 BGH393194 BQD393194 BZZ393194 CJV393194 CTR393194 DDN393194 DNJ393194 DXF393194 EHB393194 EQX393194 FAT393194 FKP393194 FUL393194 GEH393194 GOD393194 GXZ393194 HHV393194 HRR393194 IBN393194 ILJ393194 IVF393194 JFB393194 JOX393194 JYT393194 KIP393194 KSL393194 LCH393194 LMD393194 LVZ393194 MFV393194 MPR393194 MZN393194 NJJ393194 NTF393194 ODB393194 OMX393194 OWT393194 PGP393194 PQL393194 QAH393194 QKD393194 QTZ393194 RDV393194 RNR393194 RXN393194 SHJ393194 SRF393194 TBB393194 TKX393194 TUT393194 UEP393194 UOL393194 UYH393194 VID393194 VRZ393194 WBV393194 WLR393194 WVN393194 C458730 JB458730 SX458730 ACT458730 AMP458730 AWL458730 BGH458730 BQD458730 BZZ458730 CJV458730 CTR458730 DDN458730 DNJ458730 DXF458730 EHB458730 EQX458730 FAT458730 FKP458730 FUL458730 GEH458730 GOD458730 GXZ458730 HHV458730 HRR458730 IBN458730 ILJ458730 IVF458730 JFB458730 JOX458730 JYT458730 KIP458730 KSL458730 LCH458730 LMD458730 LVZ458730 MFV458730 MPR458730 MZN458730 NJJ458730 NTF458730 ODB458730 OMX458730 OWT458730 PGP458730 PQL458730 QAH458730 QKD458730 QTZ458730 RDV458730 RNR458730 RXN458730 SHJ458730 SRF458730 TBB458730 TKX458730 TUT458730 UEP458730 UOL458730 UYH458730 VID458730 VRZ458730 WBV458730 WLR458730 WVN458730 C524266 JB524266 SX524266 ACT524266 AMP524266 AWL524266 BGH524266 BQD524266 BZZ524266 CJV524266 CTR524266 DDN524266 DNJ524266 DXF524266 EHB524266 EQX524266 FAT524266 FKP524266 FUL524266 GEH524266 GOD524266 GXZ524266 HHV524266 HRR524266 IBN524266 ILJ524266 IVF524266 JFB524266 JOX524266 JYT524266 KIP524266 KSL524266 LCH524266 LMD524266 LVZ524266 MFV524266 MPR524266 MZN524266 NJJ524266 NTF524266 ODB524266 OMX524266 OWT524266 PGP524266 PQL524266 QAH524266 QKD524266 QTZ524266 RDV524266 RNR524266 RXN524266 SHJ524266 SRF524266 TBB524266 TKX524266 TUT524266 UEP524266 UOL524266 UYH524266 VID524266 VRZ524266 WBV524266 WLR524266 WVN524266 C589802 JB589802 SX589802 ACT589802 AMP589802 AWL589802 BGH589802 BQD589802 BZZ589802 CJV589802 CTR589802 DDN589802 DNJ589802 DXF589802 EHB589802 EQX589802 FAT589802 FKP589802 FUL589802 GEH589802 GOD589802 GXZ589802 HHV589802 HRR589802 IBN589802 ILJ589802 IVF589802 JFB589802 JOX589802 JYT589802 KIP589802 KSL589802 LCH589802 LMD589802 LVZ589802 MFV589802 MPR589802 MZN589802 NJJ589802 NTF589802 ODB589802 OMX589802 OWT589802 PGP589802 PQL589802 QAH589802 QKD589802 QTZ589802 RDV589802 RNR589802 RXN589802 SHJ589802 SRF589802 TBB589802 TKX589802 TUT589802 UEP589802 UOL589802 UYH589802 VID589802 VRZ589802 WBV589802 WLR589802 WVN589802 C655338 JB655338 SX655338 ACT655338 AMP655338 AWL655338 BGH655338 BQD655338 BZZ655338 CJV655338 CTR655338 DDN655338 DNJ655338 DXF655338 EHB655338 EQX655338 FAT655338 FKP655338 FUL655338 GEH655338 GOD655338 GXZ655338 HHV655338 HRR655338 IBN655338 ILJ655338 IVF655338 JFB655338 JOX655338 JYT655338 KIP655338 KSL655338 LCH655338 LMD655338 LVZ655338 MFV655338 MPR655338 MZN655338 NJJ655338 NTF655338 ODB655338 OMX655338 OWT655338 PGP655338 PQL655338 QAH655338 QKD655338 QTZ655338 RDV655338 RNR655338 RXN655338 SHJ655338 SRF655338 TBB655338 TKX655338 TUT655338 UEP655338 UOL655338 UYH655338 VID655338 VRZ655338 WBV655338 WLR655338 WVN655338 C720874 JB720874 SX720874 ACT720874 AMP720874 AWL720874 BGH720874 BQD720874 BZZ720874 CJV720874 CTR720874 DDN720874 DNJ720874 DXF720874 EHB720874 EQX720874 FAT720874 FKP720874 FUL720874 GEH720874 GOD720874 GXZ720874 HHV720874 HRR720874 IBN720874 ILJ720874 IVF720874 JFB720874 JOX720874 JYT720874 KIP720874 KSL720874 LCH720874 LMD720874 LVZ720874 MFV720874 MPR720874 MZN720874 NJJ720874 NTF720874 ODB720874 OMX720874 OWT720874 PGP720874 PQL720874 QAH720874 QKD720874 QTZ720874 RDV720874 RNR720874 RXN720874 SHJ720874 SRF720874 TBB720874 TKX720874 TUT720874 UEP720874 UOL720874 UYH720874 VID720874 VRZ720874 WBV720874 WLR720874 WVN720874 C786410 JB786410 SX786410 ACT786410 AMP786410 AWL786410 BGH786410 BQD786410 BZZ786410 CJV786410 CTR786410 DDN786410 DNJ786410 DXF786410 EHB786410 EQX786410 FAT786410 FKP786410 FUL786410 GEH786410 GOD786410 GXZ786410 HHV786410 HRR786410 IBN786410 ILJ786410 IVF786410 JFB786410 JOX786410 JYT786410 KIP786410 KSL786410 LCH786410 LMD786410 LVZ786410 MFV786410 MPR786410 MZN786410 NJJ786410 NTF786410 ODB786410 OMX786410 OWT786410 PGP786410 PQL786410 QAH786410 QKD786410 QTZ786410 RDV786410 RNR786410 RXN786410 SHJ786410 SRF786410 TBB786410 TKX786410 TUT786410 UEP786410 UOL786410 UYH786410 VID786410 VRZ786410 WBV786410 WLR786410 WVN786410 C851946 JB851946 SX851946 ACT851946 AMP851946 AWL851946 BGH851946 BQD851946 BZZ851946 CJV851946 CTR851946 DDN851946 DNJ851946 DXF851946 EHB851946 EQX851946 FAT851946 FKP851946 FUL851946 GEH851946 GOD851946 GXZ851946 HHV851946 HRR851946 IBN851946 ILJ851946 IVF851946 JFB851946 JOX851946 JYT851946 KIP851946 KSL851946 LCH851946 LMD851946 LVZ851946 MFV851946 MPR851946 MZN851946 NJJ851946 NTF851946 ODB851946 OMX851946 OWT851946 PGP851946 PQL851946 QAH851946 QKD851946 QTZ851946 RDV851946 RNR851946 RXN851946 SHJ851946 SRF851946 TBB851946 TKX851946 TUT851946 UEP851946 UOL851946 UYH851946 VID851946 VRZ851946 WBV851946 WLR851946 WVN851946 C917482 JB917482 SX917482 ACT917482 AMP917482 AWL917482 BGH917482 BQD917482 BZZ917482 CJV917482 CTR917482 DDN917482 DNJ917482 DXF917482 EHB917482 EQX917482 FAT917482 FKP917482 FUL917482 GEH917482 GOD917482 GXZ917482 HHV917482 HRR917482 IBN917482 ILJ917482 IVF917482 JFB917482 JOX917482 JYT917482 KIP917482 KSL917482 LCH917482 LMD917482 LVZ917482 MFV917482 MPR917482 MZN917482 NJJ917482 NTF917482 ODB917482 OMX917482 OWT917482 PGP917482 PQL917482 QAH917482 QKD917482 QTZ917482 RDV917482 RNR917482 RXN917482 SHJ917482 SRF917482 TBB917482 TKX917482 TUT917482 UEP917482 UOL917482 UYH917482 VID917482 VRZ917482 WBV917482 WLR917482 WVN917482 C983018 JB983018 SX983018 ACT983018 AMP983018 AWL983018 BGH983018 BQD983018 BZZ983018 CJV983018 CTR983018 DDN983018 DNJ983018 DXF983018 EHB983018 EQX983018 FAT983018 FKP983018 FUL983018 GEH983018 GOD983018 GXZ983018 HHV983018 HRR983018 IBN983018 ILJ983018 IVF983018 JFB983018 JOX983018 JYT983018 KIP983018 KSL983018 LCH983018 LMD983018 LVZ983018 MFV983018 MPR983018 MZN983018 NJJ983018 NTF983018 ODB983018 OMX983018 OWT983018 PGP983018 PQL983018 QAH983018 QKD983018 QTZ983018 RDV983018 RNR983018 RXN983018 SHJ983018 SRF983018 TBB983018 TKX983018 TUT983018 UEP983018 UOL983018 UYH983018 VID983018 VRZ983018 WBV983018 WLR983018 WVN983018 D65507 JC65507 SY65507 ACU65507 AMQ65507 AWM65507 BGI65507 BQE65507 CAA65507 CJW65507 CTS65507 DDO65507 DNK65507 DXG65507 EHC65507 EQY65507 FAU65507 FKQ65507 FUM65507 GEI65507 GOE65507 GYA65507 HHW65507 HRS65507 IBO65507 ILK65507 IVG65507 JFC65507 JOY65507 JYU65507 KIQ65507 KSM65507 LCI65507 LME65507 LWA65507 MFW65507 MPS65507 MZO65507 NJK65507 NTG65507 ODC65507 OMY65507 OWU65507 PGQ65507 PQM65507 QAI65507 QKE65507 QUA65507 RDW65507 RNS65507 RXO65507 SHK65507 SRG65507 TBC65507 TKY65507 TUU65507 UEQ65507 UOM65507 UYI65507 VIE65507 VSA65507 WBW65507 WLS65507 WVO65507 D131043 JC131043 SY131043 ACU131043 AMQ131043 AWM131043 BGI131043 BQE131043 CAA131043 CJW131043 CTS131043 DDO131043 DNK131043 DXG131043 EHC131043 EQY131043 FAU131043 FKQ131043 FUM131043 GEI131043 GOE131043 GYA131043 HHW131043 HRS131043 IBO131043 ILK131043 IVG131043 JFC131043 JOY131043 JYU131043 KIQ131043 KSM131043 LCI131043 LME131043 LWA131043 MFW131043 MPS131043 MZO131043 NJK131043 NTG131043 ODC131043 OMY131043 OWU131043 PGQ131043 PQM131043 QAI131043 QKE131043 QUA131043 RDW131043 RNS131043 RXO131043 SHK131043 SRG131043 TBC131043 TKY131043 TUU131043 UEQ131043 UOM131043 UYI131043 VIE131043 VSA131043 WBW131043 WLS131043 WVO131043 D196579 JC196579 SY196579 ACU196579 AMQ196579 AWM196579 BGI196579 BQE196579 CAA196579 CJW196579 CTS196579 DDO196579 DNK196579 DXG196579 EHC196579 EQY196579 FAU196579 FKQ196579 FUM196579 GEI196579 GOE196579 GYA196579 HHW196579 HRS196579 IBO196579 ILK196579 IVG196579 JFC196579 JOY196579 JYU196579 KIQ196579 KSM196579 LCI196579 LME196579 LWA196579 MFW196579 MPS196579 MZO196579 NJK196579 NTG196579 ODC196579 OMY196579 OWU196579 PGQ196579 PQM196579 QAI196579 QKE196579 QUA196579 RDW196579 RNS196579 RXO196579 SHK196579 SRG196579 TBC196579 TKY196579 TUU196579 UEQ196579 UOM196579 UYI196579 VIE196579 VSA196579 WBW196579 WLS196579 WVO196579 D262115 JC262115 SY262115 ACU262115 AMQ262115 AWM262115 BGI262115 BQE262115 CAA262115 CJW262115 CTS262115 DDO262115 DNK262115 DXG262115 EHC262115 EQY262115 FAU262115 FKQ262115 FUM262115 GEI262115 GOE262115 GYA262115 HHW262115 HRS262115 IBO262115 ILK262115 IVG262115 JFC262115 JOY262115 JYU262115 KIQ262115 KSM262115 LCI262115 LME262115 LWA262115 MFW262115 MPS262115 MZO262115 NJK262115 NTG262115 ODC262115 OMY262115 OWU262115 PGQ262115 PQM262115 QAI262115 QKE262115 QUA262115 RDW262115 RNS262115 RXO262115 SHK262115 SRG262115 TBC262115 TKY262115 TUU262115 UEQ262115 UOM262115 UYI262115 VIE262115 VSA262115 WBW262115 WLS262115 WVO262115 D327651 JC327651 SY327651 ACU327651 AMQ327651 AWM327651 BGI327651 BQE327651 CAA327651 CJW327651 CTS327651 DDO327651 DNK327651 DXG327651 EHC327651 EQY327651 FAU327651 FKQ327651 FUM327651 GEI327651 GOE327651 GYA327651 HHW327651 HRS327651 IBO327651 ILK327651 IVG327651 JFC327651 JOY327651 JYU327651 KIQ327651 KSM327651 LCI327651 LME327651 LWA327651 MFW327651 MPS327651 MZO327651 NJK327651 NTG327651 ODC327651 OMY327651 OWU327651 PGQ327651 PQM327651 QAI327651 QKE327651 QUA327651 RDW327651 RNS327651 RXO327651 SHK327651 SRG327651 TBC327651 TKY327651 TUU327651 UEQ327651 UOM327651 UYI327651 VIE327651 VSA327651 WBW327651 WLS327651 WVO327651 D393187 JC393187 SY393187 ACU393187 AMQ393187 AWM393187 BGI393187 BQE393187 CAA393187 CJW393187 CTS393187 DDO393187 DNK393187 DXG393187 EHC393187 EQY393187 FAU393187 FKQ393187 FUM393187 GEI393187 GOE393187 GYA393187 HHW393187 HRS393187 IBO393187 ILK393187 IVG393187 JFC393187 JOY393187 JYU393187 KIQ393187 KSM393187 LCI393187 LME393187 LWA393187 MFW393187 MPS393187 MZO393187 NJK393187 NTG393187 ODC393187 OMY393187 OWU393187 PGQ393187 PQM393187 QAI393187 QKE393187 QUA393187 RDW393187 RNS393187 RXO393187 SHK393187 SRG393187 TBC393187 TKY393187 TUU393187 UEQ393187 UOM393187 UYI393187 VIE393187 VSA393187 WBW393187 WLS393187 WVO393187 D458723 JC458723 SY458723 ACU458723 AMQ458723 AWM458723 BGI458723 BQE458723 CAA458723 CJW458723 CTS458723 DDO458723 DNK458723 DXG458723 EHC458723 EQY458723 FAU458723 FKQ458723 FUM458723 GEI458723 GOE458723 GYA458723 HHW458723 HRS458723 IBO458723 ILK458723 IVG458723 JFC458723 JOY458723 JYU458723 KIQ458723 KSM458723 LCI458723 LME458723 LWA458723 MFW458723 MPS458723 MZO458723 NJK458723 NTG458723 ODC458723 OMY458723 OWU458723 PGQ458723 PQM458723 QAI458723 QKE458723 QUA458723 RDW458723 RNS458723 RXO458723 SHK458723 SRG458723 TBC458723 TKY458723 TUU458723 UEQ458723 UOM458723 UYI458723 VIE458723 VSA458723 WBW458723 WLS458723 WVO458723 D524259 JC524259 SY524259 ACU524259 AMQ524259 AWM524259 BGI524259 BQE524259 CAA524259 CJW524259 CTS524259 DDO524259 DNK524259 DXG524259 EHC524259 EQY524259 FAU524259 FKQ524259 FUM524259 GEI524259 GOE524259 GYA524259 HHW524259 HRS524259 IBO524259 ILK524259 IVG524259 JFC524259 JOY524259 JYU524259 KIQ524259 KSM524259 LCI524259 LME524259 LWA524259 MFW524259 MPS524259 MZO524259 NJK524259 NTG524259 ODC524259 OMY524259 OWU524259 PGQ524259 PQM524259 QAI524259 QKE524259 QUA524259 RDW524259 RNS524259 RXO524259 SHK524259 SRG524259 TBC524259 TKY524259 TUU524259 UEQ524259 UOM524259 UYI524259 VIE524259 VSA524259 WBW524259 WLS524259 WVO524259 D589795 JC589795 SY589795 ACU589795 AMQ589795 AWM589795 BGI589795 BQE589795 CAA589795 CJW589795 CTS589795 DDO589795 DNK589795 DXG589795 EHC589795 EQY589795 FAU589795 FKQ589795 FUM589795 GEI589795 GOE589795 GYA589795 HHW589795 HRS589795 IBO589795 ILK589795 IVG589795 JFC589795 JOY589795 JYU589795 KIQ589795 KSM589795 LCI589795 LME589795 LWA589795 MFW589795 MPS589795 MZO589795 NJK589795 NTG589795 ODC589795 OMY589795 OWU589795 PGQ589795 PQM589795 QAI589795 QKE589795 QUA589795 RDW589795 RNS589795 RXO589795 SHK589795 SRG589795 TBC589795 TKY589795 TUU589795 UEQ589795 UOM589795 UYI589795 VIE589795 VSA589795 WBW589795 WLS589795 WVO589795 D655331 JC655331 SY655331 ACU655331 AMQ655331 AWM655331 BGI655331 BQE655331 CAA655331 CJW655331 CTS655331 DDO655331 DNK655331 DXG655331 EHC655331 EQY655331 FAU655331 FKQ655331 FUM655331 GEI655331 GOE655331 GYA655331 HHW655331 HRS655331 IBO655331 ILK655331 IVG655331 JFC655331 JOY655331 JYU655331 KIQ655331 KSM655331 LCI655331 LME655331 LWA655331 MFW655331 MPS655331 MZO655331 NJK655331 NTG655331 ODC655331 OMY655331 OWU655331 PGQ655331 PQM655331 QAI655331 QKE655331 QUA655331 RDW655331 RNS655331 RXO655331 SHK655331 SRG655331 TBC655331 TKY655331 TUU655331 UEQ655331 UOM655331 UYI655331 VIE655331 VSA655331 WBW655331 WLS655331 WVO655331 D720867 JC720867 SY720867 ACU720867 AMQ720867 AWM720867 BGI720867 BQE720867 CAA720867 CJW720867 CTS720867 DDO720867 DNK720867 DXG720867 EHC720867 EQY720867 FAU720867 FKQ720867 FUM720867 GEI720867 GOE720867 GYA720867 HHW720867 HRS720867 IBO720867 ILK720867 IVG720867 JFC720867 JOY720867 JYU720867 KIQ720867 KSM720867 LCI720867 LME720867 LWA720867 MFW720867 MPS720867 MZO720867 NJK720867 NTG720867 ODC720867 OMY720867 OWU720867 PGQ720867 PQM720867 QAI720867 QKE720867 QUA720867 RDW720867 RNS720867 RXO720867 SHK720867 SRG720867 TBC720867 TKY720867 TUU720867 UEQ720867 UOM720867 UYI720867 VIE720867 VSA720867 WBW720867 WLS720867 WVO720867 D786403 JC786403 SY786403 ACU786403 AMQ786403 AWM786403 BGI786403 BQE786403 CAA786403 CJW786403 CTS786403 DDO786403 DNK786403 DXG786403 EHC786403 EQY786403 FAU786403 FKQ786403 FUM786403 GEI786403 GOE786403 GYA786403 HHW786403 HRS786403 IBO786403 ILK786403 IVG786403 JFC786403 JOY786403 JYU786403 KIQ786403 KSM786403 LCI786403 LME786403 LWA786403 MFW786403 MPS786403 MZO786403 NJK786403 NTG786403 ODC786403 OMY786403 OWU786403 PGQ786403 PQM786403 QAI786403 QKE786403 QUA786403 RDW786403 RNS786403 RXO786403 SHK786403 SRG786403 TBC786403 TKY786403 TUU786403 UEQ786403 UOM786403 UYI786403 VIE786403 VSA786403 WBW786403 WLS786403 WVO786403 D851939 JC851939 SY851939 ACU851939 AMQ851939 AWM851939 BGI851939 BQE851939 CAA851939 CJW851939 CTS851939 DDO851939 DNK851939 DXG851939 EHC851939 EQY851939 FAU851939 FKQ851939 FUM851939 GEI851939 GOE851939 GYA851939 HHW851939 HRS851939 IBO851939 ILK851939 IVG851939 JFC851939 JOY851939 JYU851939 KIQ851939 KSM851939 LCI851939 LME851939 LWA851939 MFW851939 MPS851939 MZO851939 NJK851939 NTG851939 ODC851939 OMY851939 OWU851939 PGQ851939 PQM851939 QAI851939 QKE851939 QUA851939 RDW851939 RNS851939 RXO851939 SHK851939 SRG851939 TBC851939 TKY851939 TUU851939 UEQ851939 UOM851939 UYI851939 VIE851939 VSA851939 WBW851939 WLS851939 WVO851939 D917475 JC917475 SY917475 ACU917475 AMQ917475 AWM917475 BGI917475 BQE917475 CAA917475 CJW917475 CTS917475 DDO917475 DNK917475 DXG917475 EHC917475 EQY917475 FAU917475 FKQ917475 FUM917475 GEI917475 GOE917475 GYA917475 HHW917475 HRS917475 IBO917475 ILK917475 IVG917475 JFC917475 JOY917475 JYU917475 KIQ917475 KSM917475 LCI917475 LME917475 LWA917475 MFW917475 MPS917475 MZO917475 NJK917475 NTG917475 ODC917475 OMY917475 OWU917475 PGQ917475 PQM917475 QAI917475 QKE917475 QUA917475 RDW917475 RNS917475 RXO917475 SHK917475 SRG917475 TBC917475 TKY917475 TUU917475 UEQ917475 UOM917475 UYI917475 VIE917475 VSA917475 WBW917475 WLS917475 WVO917475 D983011 JC983011 SY983011 ACU983011 AMQ983011 AWM983011 BGI983011 BQE983011 CAA983011 CJW983011 CTS983011 DDO983011 DNK983011 DXG983011 EHC983011 EQY983011 FAU983011 FKQ983011 FUM983011 GEI983011 GOE983011 GYA983011 HHW983011 HRS983011 IBO983011 ILK983011 IVG983011 JFC983011 JOY983011 JYU983011 KIQ983011 KSM983011 LCI983011 LME983011 LWA983011 MFW983011 MPS983011 MZO983011 NJK983011 NTG983011 ODC983011 OMY983011 OWU983011 PGQ983011 PQM983011 QAI983011 QKE983011 QUA983011 RDW983011 RNS983011 RXO983011 SHK983011 SRG983011 TBC983011 TKY983011 TUU983011 UEQ983011 UOM983011 UYI983011 VIE983011 VSA983011 WBW983011 WLS983011 WVO983011 K65507 JJ65507 TF65507 ADB65507 AMX65507 AWT65507 BGP65507 BQL65507 CAH65507 CKD65507 CTZ65507 DDV65507 DNR65507 DXN65507 EHJ65507 ERF65507 FBB65507 FKX65507 FUT65507 GEP65507 GOL65507 GYH65507 HID65507 HRZ65507 IBV65507 ILR65507 IVN65507 JFJ65507 JPF65507 JZB65507 KIX65507 KST65507 LCP65507 LML65507 LWH65507 MGD65507 MPZ65507 MZV65507 NJR65507 NTN65507 ODJ65507 ONF65507 OXB65507 PGX65507 PQT65507 QAP65507 QKL65507 QUH65507 RED65507 RNZ65507 RXV65507 SHR65507 SRN65507 TBJ65507 TLF65507 TVB65507 UEX65507 UOT65507 UYP65507 VIL65507 VSH65507 WCD65507 WLZ65507 WVV65507 K131043 JJ131043 TF131043 ADB131043 AMX131043 AWT131043 BGP131043 BQL131043 CAH131043 CKD131043 CTZ131043 DDV131043 DNR131043 DXN131043 EHJ131043 ERF131043 FBB131043 FKX131043 FUT131043 GEP131043 GOL131043 GYH131043 HID131043 HRZ131043 IBV131043 ILR131043 IVN131043 JFJ131043 JPF131043 JZB131043 KIX131043 KST131043 LCP131043 LML131043 LWH131043 MGD131043 MPZ131043 MZV131043 NJR131043 NTN131043 ODJ131043 ONF131043 OXB131043 PGX131043 PQT131043 QAP131043 QKL131043 QUH131043 RED131043 RNZ131043 RXV131043 SHR131043 SRN131043 TBJ131043 TLF131043 TVB131043 UEX131043 UOT131043 UYP131043 VIL131043 VSH131043 WCD131043 WLZ131043 WVV131043 K196579 JJ196579 TF196579 ADB196579 AMX196579 AWT196579 BGP196579 BQL196579 CAH196579 CKD196579 CTZ196579 DDV196579 DNR196579 DXN196579 EHJ196579 ERF196579 FBB196579 FKX196579 FUT196579 GEP196579 GOL196579 GYH196579 HID196579 HRZ196579 IBV196579 ILR196579 IVN196579 JFJ196579 JPF196579 JZB196579 KIX196579 KST196579 LCP196579 LML196579 LWH196579 MGD196579 MPZ196579 MZV196579 NJR196579 NTN196579 ODJ196579 ONF196579 OXB196579 PGX196579 PQT196579 QAP196579 QKL196579 QUH196579 RED196579 RNZ196579 RXV196579 SHR196579 SRN196579 TBJ196579 TLF196579 TVB196579 UEX196579 UOT196579 UYP196579 VIL196579 VSH196579 WCD196579 WLZ196579 WVV196579 K262115 JJ262115 TF262115 ADB262115 AMX262115 AWT262115 BGP262115 BQL262115 CAH262115 CKD262115 CTZ262115 DDV262115 DNR262115 DXN262115 EHJ262115 ERF262115 FBB262115 FKX262115 FUT262115 GEP262115 GOL262115 GYH262115 HID262115 HRZ262115 IBV262115 ILR262115 IVN262115 JFJ262115 JPF262115 JZB262115 KIX262115 KST262115 LCP262115 LML262115 LWH262115 MGD262115 MPZ262115 MZV262115 NJR262115 NTN262115 ODJ262115 ONF262115 OXB262115 PGX262115 PQT262115 QAP262115 QKL262115 QUH262115 RED262115 RNZ262115 RXV262115 SHR262115 SRN262115 TBJ262115 TLF262115 TVB262115 UEX262115 UOT262115 UYP262115 VIL262115 VSH262115 WCD262115 WLZ262115 WVV262115 K327651 JJ327651 TF327651 ADB327651 AMX327651 AWT327651 BGP327651 BQL327651 CAH327651 CKD327651 CTZ327651 DDV327651 DNR327651 DXN327651 EHJ327651 ERF327651 FBB327651 FKX327651 FUT327651 GEP327651 GOL327651 GYH327651 HID327651 HRZ327651 IBV327651 ILR327651 IVN327651 JFJ327651 JPF327651 JZB327651 KIX327651 KST327651 LCP327651 LML327651 LWH327651 MGD327651 MPZ327651 MZV327651 NJR327651 NTN327651 ODJ327651 ONF327651 OXB327651 PGX327651 PQT327651 QAP327651 QKL327651 QUH327651 RED327651 RNZ327651 RXV327651 SHR327651 SRN327651 TBJ327651 TLF327651 TVB327651 UEX327651 UOT327651 UYP327651 VIL327651 VSH327651 WCD327651 WLZ327651 WVV327651 K393187 JJ393187 TF393187 ADB393187 AMX393187 AWT393187 BGP393187 BQL393187 CAH393187 CKD393187 CTZ393187 DDV393187 DNR393187 DXN393187 EHJ393187 ERF393187 FBB393187 FKX393187 FUT393187 GEP393187 GOL393187 GYH393187 HID393187 HRZ393187 IBV393187 ILR393187 IVN393187 JFJ393187 JPF393187 JZB393187 KIX393187 KST393187 LCP393187 LML393187 LWH393187 MGD393187 MPZ393187 MZV393187 NJR393187 NTN393187 ODJ393187 ONF393187 OXB393187 PGX393187 PQT393187 QAP393187 QKL393187 QUH393187 RED393187 RNZ393187 RXV393187 SHR393187 SRN393187 TBJ393187 TLF393187 TVB393187 UEX393187 UOT393187 UYP393187 VIL393187 VSH393187 WCD393187 WLZ393187 WVV393187 K458723 JJ458723 TF458723 ADB458723 AMX458723 AWT458723 BGP458723 BQL458723 CAH458723 CKD458723 CTZ458723 DDV458723 DNR458723 DXN458723 EHJ458723 ERF458723 FBB458723 FKX458723 FUT458723 GEP458723 GOL458723 GYH458723 HID458723 HRZ458723 IBV458723 ILR458723 IVN458723 JFJ458723 JPF458723 JZB458723 KIX458723 KST458723 LCP458723 LML458723 LWH458723 MGD458723 MPZ458723 MZV458723 NJR458723 NTN458723 ODJ458723 ONF458723 OXB458723 PGX458723 PQT458723 QAP458723 QKL458723 QUH458723 RED458723 RNZ458723 RXV458723 SHR458723 SRN458723 TBJ458723 TLF458723 TVB458723 UEX458723 UOT458723 UYP458723 VIL458723 VSH458723 WCD458723 WLZ458723 WVV458723 K524259 JJ524259 TF524259 ADB524259 AMX524259 AWT524259 BGP524259 BQL524259 CAH524259 CKD524259 CTZ524259 DDV524259 DNR524259 DXN524259 EHJ524259 ERF524259 FBB524259 FKX524259 FUT524259 GEP524259 GOL524259 GYH524259 HID524259 HRZ524259 IBV524259 ILR524259 IVN524259 JFJ524259 JPF524259 JZB524259 KIX524259 KST524259 LCP524259 LML524259 LWH524259 MGD524259 MPZ524259 MZV524259 NJR524259 NTN524259 ODJ524259 ONF524259 OXB524259 PGX524259 PQT524259 QAP524259 QKL524259 QUH524259 RED524259 RNZ524259 RXV524259 SHR524259 SRN524259 TBJ524259 TLF524259 TVB524259 UEX524259 UOT524259 UYP524259 VIL524259 VSH524259 WCD524259 WLZ524259 WVV524259 K589795 JJ589795 TF589795 ADB589795 AMX589795 AWT589795 BGP589795 BQL589795 CAH589795 CKD589795 CTZ589795 DDV589795 DNR589795 DXN589795 EHJ589795 ERF589795 FBB589795 FKX589795 FUT589795 GEP589795 GOL589795 GYH589795 HID589795 HRZ589795 IBV589795 ILR589795 IVN589795 JFJ589795 JPF589795 JZB589795 KIX589795 KST589795 LCP589795 LML589795 LWH589795 MGD589795 MPZ589795 MZV589795 NJR589795 NTN589795 ODJ589795 ONF589795 OXB589795 PGX589795 PQT589795 QAP589795 QKL589795 QUH589795 RED589795 RNZ589795 RXV589795 SHR589795 SRN589795 TBJ589795 TLF589795 TVB589795 UEX589795 UOT589795 UYP589795 VIL589795 VSH589795 WCD589795 WLZ589795 WVV589795 K655331 JJ655331 TF655331 ADB655331 AMX655331 AWT655331 BGP655331 BQL655331 CAH655331 CKD655331 CTZ655331 DDV655331 DNR655331 DXN655331 EHJ655331 ERF655331 FBB655331 FKX655331 FUT655331 GEP655331 GOL655331 GYH655331 HID655331 HRZ655331 IBV655331 ILR655331 IVN655331 JFJ655331 JPF655331 JZB655331 KIX655331 KST655331 LCP655331 LML655331 LWH655331 MGD655331 MPZ655331 MZV655331 NJR655331 NTN655331 ODJ655331 ONF655331 OXB655331 PGX655331 PQT655331 QAP655331 QKL655331 QUH655331 RED655331 RNZ655331 RXV655331 SHR655331 SRN655331 TBJ655331 TLF655331 TVB655331 UEX655331 UOT655331 UYP655331 VIL655331 VSH655331 WCD655331 WLZ655331 WVV655331 K720867 JJ720867 TF720867 ADB720867 AMX720867 AWT720867 BGP720867 BQL720867 CAH720867 CKD720867 CTZ720867 DDV720867 DNR720867 DXN720867 EHJ720867 ERF720867 FBB720867 FKX720867 FUT720867 GEP720867 GOL720867 GYH720867 HID720867 HRZ720867 IBV720867 ILR720867 IVN720867 JFJ720867 JPF720867 JZB720867 KIX720867 KST720867 LCP720867 LML720867 LWH720867 MGD720867 MPZ720867 MZV720867 NJR720867 NTN720867 ODJ720867 ONF720867 OXB720867 PGX720867 PQT720867 QAP720867 QKL720867 QUH720867 RED720867 RNZ720867 RXV720867 SHR720867 SRN720867 TBJ720867 TLF720867 TVB720867 UEX720867 UOT720867 UYP720867 VIL720867 VSH720867 WCD720867 WLZ720867 WVV720867 K786403 JJ786403 TF786403 ADB786403 AMX786403 AWT786403 BGP786403 BQL786403 CAH786403 CKD786403 CTZ786403 DDV786403 DNR786403 DXN786403 EHJ786403 ERF786403 FBB786403 FKX786403 FUT786403 GEP786403 GOL786403 GYH786403 HID786403 HRZ786403 IBV786403 ILR786403 IVN786403 JFJ786403 JPF786403 JZB786403 KIX786403 KST786403 LCP786403 LML786403 LWH786403 MGD786403 MPZ786403 MZV786403 NJR786403 NTN786403 ODJ786403 ONF786403 OXB786403 PGX786403 PQT786403 QAP786403 QKL786403 QUH786403 RED786403 RNZ786403 RXV786403 SHR786403 SRN786403 TBJ786403 TLF786403 TVB786403 UEX786403 UOT786403 UYP786403 VIL786403 VSH786403 WCD786403 WLZ786403 WVV786403 K851939 JJ851939 TF851939 ADB851939 AMX851939 AWT851939 BGP851939 BQL851939 CAH851939 CKD851939 CTZ851939 DDV851939 DNR851939 DXN851939 EHJ851939 ERF851939 FBB851939 FKX851939 FUT851939 GEP851939 GOL851939 GYH851939 HID851939 HRZ851939 IBV851939 ILR851939 IVN851939 JFJ851939 JPF851939 JZB851939 KIX851939 KST851939 LCP851939 LML851939 LWH851939 MGD851939 MPZ851939 MZV851939 NJR851939 NTN851939 ODJ851939 ONF851939 OXB851939 PGX851939 PQT851939 QAP851939 QKL851939 QUH851939 RED851939 RNZ851939 RXV851939 SHR851939 SRN851939 TBJ851939 TLF851939 TVB851939 UEX851939 UOT851939 UYP851939 VIL851939 VSH851939 WCD851939 WLZ851939 WVV851939 K917475 JJ917475 TF917475 ADB917475 AMX917475 AWT917475 BGP917475 BQL917475 CAH917475 CKD917475 CTZ917475 DDV917475 DNR917475 DXN917475 EHJ917475 ERF917475 FBB917475 FKX917475 FUT917475 GEP917475 GOL917475 GYH917475 HID917475 HRZ917475 IBV917475 ILR917475 IVN917475 JFJ917475 JPF917475 JZB917475 KIX917475 KST917475 LCP917475 LML917475 LWH917475 MGD917475 MPZ917475 MZV917475 NJR917475 NTN917475 ODJ917475 ONF917475 OXB917475 PGX917475 PQT917475 QAP917475 QKL917475 QUH917475 RED917475 RNZ917475 RXV917475 SHR917475 SRN917475 TBJ917475 TLF917475 TVB917475 UEX917475 UOT917475 UYP917475 VIL917475 VSH917475 WCD917475 WLZ917475 WVV917475 K983011 JJ983011 TF983011 ADB983011 AMX983011 AWT983011 BGP983011 BQL983011 CAH983011 CKD983011 CTZ983011 DDV983011 DNR983011 DXN983011 EHJ983011 ERF983011 FBB983011 FKX983011 FUT983011 GEP983011 GOL983011 GYH983011 HID983011 HRZ983011 IBV983011 ILR983011 IVN983011 JFJ983011 JPF983011 JZB983011 KIX983011 KST983011 LCP983011 LML983011 LWH983011 MGD983011 MPZ983011 MZV983011 NJR983011 NTN983011 ODJ983011 ONF983011 OXB983011 PGX983011 PQT983011 QAP983011 QKL983011 QUH983011 RED983011 RNZ983011 RXV983011 SHR983011 SRN983011 TBJ983011 TLF983011 TVB983011 UEX983011 UOT983011 UYP983011 VIL983011 VSH983011 WCD983011 WLZ983011 WVV983011 T65507 JQ65507 TM65507 ADI65507 ANE65507 AXA65507 BGW65507 BQS65507 CAO65507 CKK65507 CUG65507 DEC65507 DNY65507 DXU65507 EHQ65507 ERM65507 FBI65507 FLE65507 FVA65507 GEW65507 GOS65507 GYO65507 HIK65507 HSG65507 ICC65507 ILY65507 IVU65507 JFQ65507 JPM65507 JZI65507 KJE65507 KTA65507 LCW65507 LMS65507 LWO65507 MGK65507 MQG65507 NAC65507 NJY65507 NTU65507 ODQ65507 ONM65507 OXI65507 PHE65507 PRA65507 QAW65507 QKS65507 QUO65507 REK65507 ROG65507 RYC65507 SHY65507 SRU65507 TBQ65507 TLM65507 TVI65507 UFE65507 UPA65507 UYW65507 VIS65507 VSO65507 WCK65507 WMG65507 WWC65507 T131043 JQ131043 TM131043 ADI131043 ANE131043 AXA131043 BGW131043 BQS131043 CAO131043 CKK131043 CUG131043 DEC131043 DNY131043 DXU131043 EHQ131043 ERM131043 FBI131043 FLE131043 FVA131043 GEW131043 GOS131043 GYO131043 HIK131043 HSG131043 ICC131043 ILY131043 IVU131043 JFQ131043 JPM131043 JZI131043 KJE131043 KTA131043 LCW131043 LMS131043 LWO131043 MGK131043 MQG131043 NAC131043 NJY131043 NTU131043 ODQ131043 ONM131043 OXI131043 PHE131043 PRA131043 QAW131043 QKS131043 QUO131043 REK131043 ROG131043 RYC131043 SHY131043 SRU131043 TBQ131043 TLM131043 TVI131043 UFE131043 UPA131043 UYW131043 VIS131043 VSO131043 WCK131043 WMG131043 WWC131043 T196579 JQ196579 TM196579 ADI196579 ANE196579 AXA196579 BGW196579 BQS196579 CAO196579 CKK196579 CUG196579 DEC196579 DNY196579 DXU196579 EHQ196579 ERM196579 FBI196579 FLE196579 FVA196579 GEW196579 GOS196579 GYO196579 HIK196579 HSG196579 ICC196579 ILY196579 IVU196579 JFQ196579 JPM196579 JZI196579 KJE196579 KTA196579 LCW196579 LMS196579 LWO196579 MGK196579 MQG196579 NAC196579 NJY196579 NTU196579 ODQ196579 ONM196579 OXI196579 PHE196579 PRA196579 QAW196579 QKS196579 QUO196579 REK196579 ROG196579 RYC196579 SHY196579 SRU196579 TBQ196579 TLM196579 TVI196579 UFE196579 UPA196579 UYW196579 VIS196579 VSO196579 WCK196579 WMG196579 WWC196579 T262115 JQ262115 TM262115 ADI262115 ANE262115 AXA262115 BGW262115 BQS262115 CAO262115 CKK262115 CUG262115 DEC262115 DNY262115 DXU262115 EHQ262115 ERM262115 FBI262115 FLE262115 FVA262115 GEW262115 GOS262115 GYO262115 HIK262115 HSG262115 ICC262115 ILY262115 IVU262115 JFQ262115 JPM262115 JZI262115 KJE262115 KTA262115 LCW262115 LMS262115 LWO262115 MGK262115 MQG262115 NAC262115 NJY262115 NTU262115 ODQ262115 ONM262115 OXI262115 PHE262115 PRA262115 QAW262115 QKS262115 QUO262115 REK262115 ROG262115 RYC262115 SHY262115 SRU262115 TBQ262115 TLM262115 TVI262115 UFE262115 UPA262115 UYW262115 VIS262115 VSO262115 WCK262115 WMG262115 WWC262115 T327651 JQ327651 TM327651 ADI327651 ANE327651 AXA327651 BGW327651 BQS327651 CAO327651 CKK327651 CUG327651 DEC327651 DNY327651 DXU327651 EHQ327651 ERM327651 FBI327651 FLE327651 FVA327651 GEW327651 GOS327651 GYO327651 HIK327651 HSG327651 ICC327651 ILY327651 IVU327651 JFQ327651 JPM327651 JZI327651 KJE327651 KTA327651 LCW327651 LMS327651 LWO327651 MGK327651 MQG327651 NAC327651 NJY327651 NTU327651 ODQ327651 ONM327651 OXI327651 PHE327651 PRA327651 QAW327651 QKS327651 QUO327651 REK327651 ROG327651 RYC327651 SHY327651 SRU327651 TBQ327651 TLM327651 TVI327651 UFE327651 UPA327651 UYW327651 VIS327651 VSO327651 WCK327651 WMG327651 WWC327651 T393187 JQ393187 TM393187 ADI393187 ANE393187 AXA393187 BGW393187 BQS393187 CAO393187 CKK393187 CUG393187 DEC393187 DNY393187 DXU393187 EHQ393187 ERM393187 FBI393187 FLE393187 FVA393187 GEW393187 GOS393187 GYO393187 HIK393187 HSG393187 ICC393187 ILY393187 IVU393187 JFQ393187 JPM393187 JZI393187 KJE393187 KTA393187 LCW393187 LMS393187 LWO393187 MGK393187 MQG393187 NAC393187 NJY393187 NTU393187 ODQ393187 ONM393187 OXI393187 PHE393187 PRA393187 QAW393187 QKS393187 QUO393187 REK393187 ROG393187 RYC393187 SHY393187 SRU393187 TBQ393187 TLM393187 TVI393187 UFE393187 UPA393187 UYW393187 VIS393187 VSO393187 WCK393187 WMG393187 WWC393187 T458723 JQ458723 TM458723 ADI458723 ANE458723 AXA458723 BGW458723 BQS458723 CAO458723 CKK458723 CUG458723 DEC458723 DNY458723 DXU458723 EHQ458723 ERM458723 FBI458723 FLE458723 FVA458723 GEW458723 GOS458723 GYO458723 HIK458723 HSG458723 ICC458723 ILY458723 IVU458723 JFQ458723 JPM458723 JZI458723 KJE458723 KTA458723 LCW458723 LMS458723 LWO458723 MGK458723 MQG458723 NAC458723 NJY458723 NTU458723 ODQ458723 ONM458723 OXI458723 PHE458723 PRA458723 QAW458723 QKS458723 QUO458723 REK458723 ROG458723 RYC458723 SHY458723 SRU458723 TBQ458723 TLM458723 TVI458723 UFE458723 UPA458723 UYW458723 VIS458723 VSO458723 WCK458723 WMG458723 WWC458723 T524259 JQ524259 TM524259 ADI524259 ANE524259 AXA524259 BGW524259 BQS524259 CAO524259 CKK524259 CUG524259 DEC524259 DNY524259 DXU524259 EHQ524259 ERM524259 FBI524259 FLE524259 FVA524259 GEW524259 GOS524259 GYO524259 HIK524259 HSG524259 ICC524259 ILY524259 IVU524259 JFQ524259 JPM524259 JZI524259 KJE524259 KTA524259 LCW524259 LMS524259 LWO524259 MGK524259 MQG524259 NAC524259 NJY524259 NTU524259 ODQ524259 ONM524259 OXI524259 PHE524259 PRA524259 QAW524259 QKS524259 QUO524259 REK524259 ROG524259 RYC524259 SHY524259 SRU524259 TBQ524259 TLM524259 TVI524259 UFE524259 UPA524259 UYW524259 VIS524259 VSO524259 WCK524259 WMG524259 WWC524259 T589795 JQ589795 TM589795 ADI589795 ANE589795 AXA589795 BGW589795 BQS589795 CAO589795 CKK589795 CUG589795 DEC589795 DNY589795 DXU589795 EHQ589795 ERM589795 FBI589795 FLE589795 FVA589795 GEW589795 GOS589795 GYO589795 HIK589795 HSG589795 ICC589795 ILY589795 IVU589795 JFQ589795 JPM589795 JZI589795 KJE589795 KTA589795 LCW589795 LMS589795 LWO589795 MGK589795 MQG589795 NAC589795 NJY589795 NTU589795 ODQ589795 ONM589795 OXI589795 PHE589795 PRA589795 QAW589795 QKS589795 QUO589795 REK589795 ROG589795 RYC589795 SHY589795 SRU589795 TBQ589795 TLM589795 TVI589795 UFE589795 UPA589795 UYW589795 VIS589795 VSO589795 WCK589795 WMG589795 WWC589795 T655331 JQ655331 TM655331 ADI655331 ANE655331 AXA655331 BGW655331 BQS655331 CAO655331 CKK655331 CUG655331 DEC655331 DNY655331 DXU655331 EHQ655331 ERM655331 FBI655331 FLE655331 FVA655331 GEW655331 GOS655331 GYO655331 HIK655331 HSG655331 ICC655331 ILY655331 IVU655331 JFQ655331 JPM655331 JZI655331 KJE655331 KTA655331 LCW655331 LMS655331 LWO655331 MGK655331 MQG655331 NAC655331 NJY655331 NTU655331 ODQ655331 ONM655331 OXI655331 PHE655331 PRA655331 QAW655331 QKS655331 QUO655331 REK655331 ROG655331 RYC655331 SHY655331 SRU655331 TBQ655331 TLM655331 TVI655331 UFE655331 UPA655331 UYW655331 VIS655331 VSO655331 WCK655331 WMG655331 WWC655331 T720867 JQ720867 TM720867 ADI720867 ANE720867 AXA720867 BGW720867 BQS720867 CAO720867 CKK720867 CUG720867 DEC720867 DNY720867 DXU720867 EHQ720867 ERM720867 FBI720867 FLE720867 FVA720867 GEW720867 GOS720867 GYO720867 HIK720867 HSG720867 ICC720867 ILY720867 IVU720867 JFQ720867 JPM720867 JZI720867 KJE720867 KTA720867 LCW720867 LMS720867 LWO720867 MGK720867 MQG720867 NAC720867 NJY720867 NTU720867 ODQ720867 ONM720867 OXI720867 PHE720867 PRA720867 QAW720867 QKS720867 QUO720867 REK720867 ROG720867 RYC720867 SHY720867 SRU720867 TBQ720867 TLM720867 TVI720867 UFE720867 UPA720867 UYW720867 VIS720867 VSO720867 WCK720867 WMG720867 WWC720867 T786403 JQ786403 TM786403 ADI786403 ANE786403 AXA786403 BGW786403 BQS786403 CAO786403 CKK786403 CUG786403 DEC786403 DNY786403 DXU786403 EHQ786403 ERM786403 FBI786403 FLE786403 FVA786403 GEW786403 GOS786403 GYO786403 HIK786403 HSG786403 ICC786403 ILY786403 IVU786403 JFQ786403 JPM786403 JZI786403 KJE786403 KTA786403 LCW786403 LMS786403 LWO786403 MGK786403 MQG786403 NAC786403 NJY786403 NTU786403 ODQ786403 ONM786403 OXI786403 PHE786403 PRA786403 QAW786403 QKS786403 QUO786403 REK786403 ROG786403 RYC786403 SHY786403 SRU786403 TBQ786403 TLM786403 TVI786403 UFE786403 UPA786403 UYW786403 VIS786403 VSO786403 WCK786403 WMG786403 WWC786403 T851939 JQ851939 TM851939 ADI851939 ANE851939 AXA851939 BGW851939 BQS851939 CAO851939 CKK851939 CUG851939 DEC851939 DNY851939 DXU851939 EHQ851939 ERM851939 FBI851939 FLE851939 FVA851939 GEW851939 GOS851939 GYO851939 HIK851939 HSG851939 ICC851939 ILY851939 IVU851939 JFQ851939 JPM851939 JZI851939 KJE851939 KTA851939 LCW851939 LMS851939 LWO851939 MGK851939 MQG851939 NAC851939 NJY851939 NTU851939 ODQ851939 ONM851939 OXI851939 PHE851939 PRA851939 QAW851939 QKS851939 QUO851939 REK851939 ROG851939 RYC851939 SHY851939 SRU851939 TBQ851939 TLM851939 TVI851939 UFE851939 UPA851939 UYW851939 VIS851939 VSO851939 WCK851939 WMG851939 WWC851939 T917475 JQ917475 TM917475 ADI917475 ANE917475 AXA917475 BGW917475 BQS917475 CAO917475 CKK917475 CUG917475 DEC917475 DNY917475 DXU917475 EHQ917475 ERM917475 FBI917475 FLE917475 FVA917475 GEW917475 GOS917475 GYO917475 HIK917475 HSG917475 ICC917475 ILY917475 IVU917475 JFQ917475 JPM917475 JZI917475 KJE917475 KTA917475 LCW917475 LMS917475 LWO917475 MGK917475 MQG917475 NAC917475 NJY917475 NTU917475 ODQ917475 ONM917475 OXI917475 PHE917475 PRA917475 QAW917475 QKS917475 QUO917475 REK917475 ROG917475 RYC917475 SHY917475 SRU917475 TBQ917475 TLM917475 TVI917475 UFE917475 UPA917475 UYW917475 VIS917475 VSO917475 WCK917475 WMG917475 WWC917475 T983011 JQ983011 TM983011 ADI983011 ANE983011 AXA983011 BGW983011 BQS983011 CAO983011 CKK983011 CUG983011 DEC983011 DNY983011 DXU983011 EHQ983011 ERM983011 FBI983011 FLE983011 FVA983011 GEW983011 GOS983011 GYO983011 HIK983011 HSG983011 ICC983011 ILY983011 IVU983011 JFQ983011 JPM983011 JZI983011 KJE983011 KTA983011 LCW983011 LMS983011 LWO983011 MGK983011 MQG983011 NAC983011 NJY983011 NTU983011 ODQ983011 ONM983011 OXI983011 PHE983011 PRA983011 QAW983011 QKS983011 QUO983011 REK983011 ROG983011 RYC983011 SHY983011 SRU983011 TBQ983011 TLM983011 TVI983011 UFE983011 UPA983011 UYW983011 VIS983011 VSO983011 WCK983011 WMG983011 WWC983011 AE65505 KB65505 TX65505 ADT65505 ANP65505 AXL65505 BHH65505 BRD65505 CAZ65505 CKV65505 CUR65505 DEN65505 DOJ65505 DYF65505 EIB65505 ERX65505 FBT65505 FLP65505 FVL65505 GFH65505 GPD65505 GYZ65505 HIV65505 HSR65505 ICN65505 IMJ65505 IWF65505 JGB65505 JPX65505 JZT65505 KJP65505 KTL65505 LDH65505 LND65505 LWZ65505 MGV65505 MQR65505 NAN65505 NKJ65505 NUF65505 OEB65505 ONX65505 OXT65505 PHP65505 PRL65505 QBH65505 QLD65505 QUZ65505 REV65505 ROR65505 RYN65505 SIJ65505 SSF65505 TCB65505 TLX65505 TVT65505 UFP65505 UPL65505 UZH65505 VJD65505 VSZ65505 WCV65505 WMR65505 WWN65505 AE131041 KB131041 TX131041 ADT131041 ANP131041 AXL131041 BHH131041 BRD131041 CAZ131041 CKV131041 CUR131041 DEN131041 DOJ131041 DYF131041 EIB131041 ERX131041 FBT131041 FLP131041 FVL131041 GFH131041 GPD131041 GYZ131041 HIV131041 HSR131041 ICN131041 IMJ131041 IWF131041 JGB131041 JPX131041 JZT131041 KJP131041 KTL131041 LDH131041 LND131041 LWZ131041 MGV131041 MQR131041 NAN131041 NKJ131041 NUF131041 OEB131041 ONX131041 OXT131041 PHP131041 PRL131041 QBH131041 QLD131041 QUZ131041 REV131041 ROR131041 RYN131041 SIJ131041 SSF131041 TCB131041 TLX131041 TVT131041 UFP131041 UPL131041 UZH131041 VJD131041 VSZ131041 WCV131041 WMR131041 WWN131041 AE196577 KB196577 TX196577 ADT196577 ANP196577 AXL196577 BHH196577 BRD196577 CAZ196577 CKV196577 CUR196577 DEN196577 DOJ196577 DYF196577 EIB196577 ERX196577 FBT196577 FLP196577 FVL196577 GFH196577 GPD196577 GYZ196577 HIV196577 HSR196577 ICN196577 IMJ196577 IWF196577 JGB196577 JPX196577 JZT196577 KJP196577 KTL196577 LDH196577 LND196577 LWZ196577 MGV196577 MQR196577 NAN196577 NKJ196577 NUF196577 OEB196577 ONX196577 OXT196577 PHP196577 PRL196577 QBH196577 QLD196577 QUZ196577 REV196577 ROR196577 RYN196577 SIJ196577 SSF196577 TCB196577 TLX196577 TVT196577 UFP196577 UPL196577 UZH196577 VJD196577 VSZ196577 WCV196577 WMR196577 WWN196577 AE262113 KB262113 TX262113 ADT262113 ANP262113 AXL262113 BHH262113 BRD262113 CAZ262113 CKV262113 CUR262113 DEN262113 DOJ262113 DYF262113 EIB262113 ERX262113 FBT262113 FLP262113 FVL262113 GFH262113 GPD262113 GYZ262113 HIV262113 HSR262113 ICN262113 IMJ262113 IWF262113 JGB262113 JPX262113 JZT262113 KJP262113 KTL262113 LDH262113 LND262113 LWZ262113 MGV262113 MQR262113 NAN262113 NKJ262113 NUF262113 OEB262113 ONX262113 OXT262113 PHP262113 PRL262113 QBH262113 QLD262113 QUZ262113 REV262113 ROR262113 RYN262113 SIJ262113 SSF262113 TCB262113 TLX262113 TVT262113 UFP262113 UPL262113 UZH262113 VJD262113 VSZ262113 WCV262113 WMR262113 WWN262113 AE327649 KB327649 TX327649 ADT327649 ANP327649 AXL327649 BHH327649 BRD327649 CAZ327649 CKV327649 CUR327649 DEN327649 DOJ327649 DYF327649 EIB327649 ERX327649 FBT327649 FLP327649 FVL327649 GFH327649 GPD327649 GYZ327649 HIV327649 HSR327649 ICN327649 IMJ327649 IWF327649 JGB327649 JPX327649 JZT327649 KJP327649 KTL327649 LDH327649 LND327649 LWZ327649 MGV327649 MQR327649 NAN327649 NKJ327649 NUF327649 OEB327649 ONX327649 OXT327649 PHP327649 PRL327649 QBH327649 QLD327649 QUZ327649 REV327649 ROR327649 RYN327649 SIJ327649 SSF327649 TCB327649 TLX327649 TVT327649 UFP327649 UPL327649 UZH327649 VJD327649 VSZ327649 WCV327649 WMR327649 WWN327649 AE393185 KB393185 TX393185 ADT393185 ANP393185 AXL393185 BHH393185 BRD393185 CAZ393185 CKV393185 CUR393185 DEN393185 DOJ393185 DYF393185 EIB393185 ERX393185 FBT393185 FLP393185 FVL393185 GFH393185 GPD393185 GYZ393185 HIV393185 HSR393185 ICN393185 IMJ393185 IWF393185 JGB393185 JPX393185 JZT393185 KJP393185 KTL393185 LDH393185 LND393185 LWZ393185 MGV393185 MQR393185 NAN393185 NKJ393185 NUF393185 OEB393185 ONX393185 OXT393185 PHP393185 PRL393185 QBH393185 QLD393185 QUZ393185 REV393185 ROR393185 RYN393185 SIJ393185 SSF393185 TCB393185 TLX393185 TVT393185 UFP393185 UPL393185 UZH393185 VJD393185 VSZ393185 WCV393185 WMR393185 WWN393185 AE458721 KB458721 TX458721 ADT458721 ANP458721 AXL458721 BHH458721 BRD458721 CAZ458721 CKV458721 CUR458721 DEN458721 DOJ458721 DYF458721 EIB458721 ERX458721 FBT458721 FLP458721 FVL458721 GFH458721 GPD458721 GYZ458721 HIV458721 HSR458721 ICN458721 IMJ458721 IWF458721 JGB458721 JPX458721 JZT458721 KJP458721 KTL458721 LDH458721 LND458721 LWZ458721 MGV458721 MQR458721 NAN458721 NKJ458721 NUF458721 OEB458721 ONX458721 OXT458721 PHP458721 PRL458721 QBH458721 QLD458721 QUZ458721 REV458721 ROR458721 RYN458721 SIJ458721 SSF458721 TCB458721 TLX458721 TVT458721 UFP458721 UPL458721 UZH458721 VJD458721 VSZ458721 WCV458721 WMR458721 WWN458721 AE524257 KB524257 TX524257 ADT524257 ANP524257 AXL524257 BHH524257 BRD524257 CAZ524257 CKV524257 CUR524257 DEN524257 DOJ524257 DYF524257 EIB524257 ERX524257 FBT524257 FLP524257 FVL524257 GFH524257 GPD524257 GYZ524257 HIV524257 HSR524257 ICN524257 IMJ524257 IWF524257 JGB524257 JPX524257 JZT524257 KJP524257 KTL524257 LDH524257 LND524257 LWZ524257 MGV524257 MQR524257 NAN524257 NKJ524257 NUF524257 OEB524257 ONX524257 OXT524257 PHP524257 PRL524257 QBH524257 QLD524257 QUZ524257 REV524257 ROR524257 RYN524257 SIJ524257 SSF524257 TCB524257 TLX524257 TVT524257 UFP524257 UPL524257 UZH524257 VJD524257 VSZ524257 WCV524257 WMR524257 WWN524257 AE589793 KB589793 TX589793 ADT589793 ANP589793 AXL589793 BHH589793 BRD589793 CAZ589793 CKV589793 CUR589793 DEN589793 DOJ589793 DYF589793 EIB589793 ERX589793 FBT589793 FLP589793 FVL589793 GFH589793 GPD589793 GYZ589793 HIV589793 HSR589793 ICN589793 IMJ589793 IWF589793 JGB589793 JPX589793 JZT589793 KJP589793 KTL589793 LDH589793 LND589793 LWZ589793 MGV589793 MQR589793 NAN589793 NKJ589793 NUF589793 OEB589793 ONX589793 OXT589793 PHP589793 PRL589793 QBH589793 QLD589793 QUZ589793 REV589793 ROR589793 RYN589793 SIJ589793 SSF589793 TCB589793 TLX589793 TVT589793 UFP589793 UPL589793 UZH589793 VJD589793 VSZ589793 WCV589793 WMR589793 WWN589793 AE655329 KB655329 TX655329 ADT655329 ANP655329 AXL655329 BHH655329 BRD655329 CAZ655329 CKV655329 CUR655329 DEN655329 DOJ655329 DYF655329 EIB655329 ERX655329 FBT655329 FLP655329 FVL655329 GFH655329 GPD655329 GYZ655329 HIV655329 HSR655329 ICN655329 IMJ655329 IWF655329 JGB655329 JPX655329 JZT655329 KJP655329 KTL655329 LDH655329 LND655329 LWZ655329 MGV655329 MQR655329 NAN655329 NKJ655329 NUF655329 OEB655329 ONX655329 OXT655329 PHP655329 PRL655329 QBH655329 QLD655329 QUZ655329 REV655329 ROR655329 RYN655329 SIJ655329 SSF655329 TCB655329 TLX655329 TVT655329 UFP655329 UPL655329 UZH655329 VJD655329 VSZ655329 WCV655329 WMR655329 WWN655329 AE720865 KB720865 TX720865 ADT720865 ANP720865 AXL720865 BHH720865 BRD720865 CAZ720865 CKV720865 CUR720865 DEN720865 DOJ720865 DYF720865 EIB720865 ERX720865 FBT720865 FLP720865 FVL720865 GFH720865 GPD720865 GYZ720865 HIV720865 HSR720865 ICN720865 IMJ720865 IWF720865 JGB720865 JPX720865 JZT720865 KJP720865 KTL720865 LDH720865 LND720865 LWZ720865 MGV720865 MQR720865 NAN720865 NKJ720865 NUF720865 OEB720865 ONX720865 OXT720865 PHP720865 PRL720865 QBH720865 QLD720865 QUZ720865 REV720865 ROR720865 RYN720865 SIJ720865 SSF720865 TCB720865 TLX720865 TVT720865 UFP720865 UPL720865 UZH720865 VJD720865 VSZ720865 WCV720865 WMR720865 WWN720865 AE786401 KB786401 TX786401 ADT786401 ANP786401 AXL786401 BHH786401 BRD786401 CAZ786401 CKV786401 CUR786401 DEN786401 DOJ786401 DYF786401 EIB786401 ERX786401 FBT786401 FLP786401 FVL786401 GFH786401 GPD786401 GYZ786401 HIV786401 HSR786401 ICN786401 IMJ786401 IWF786401 JGB786401 JPX786401 JZT786401 KJP786401 KTL786401 LDH786401 LND786401 LWZ786401 MGV786401 MQR786401 NAN786401 NKJ786401 NUF786401 OEB786401 ONX786401 OXT786401 PHP786401 PRL786401 QBH786401 QLD786401 QUZ786401 REV786401 ROR786401 RYN786401 SIJ786401 SSF786401 TCB786401 TLX786401 TVT786401 UFP786401 UPL786401 UZH786401 VJD786401 VSZ786401 WCV786401 WMR786401 WWN786401 AE851937 KB851937 TX851937 ADT851937 ANP851937 AXL851937 BHH851937 BRD851937 CAZ851937 CKV851937 CUR851937 DEN851937 DOJ851937 DYF851937 EIB851937 ERX851937 FBT851937 FLP851937 FVL851937 GFH851937 GPD851937 GYZ851937 HIV851937 HSR851937 ICN851937 IMJ851937 IWF851937 JGB851937 JPX851937 JZT851937 KJP851937 KTL851937 LDH851937 LND851937 LWZ851937 MGV851937 MQR851937 NAN851937 NKJ851937 NUF851937 OEB851937 ONX851937 OXT851937 PHP851937 PRL851937 QBH851937 QLD851937 QUZ851937 REV851937 ROR851937 RYN851937 SIJ851937 SSF851937 TCB851937 TLX851937 TVT851937 UFP851937 UPL851937 UZH851937 VJD851937 VSZ851937 WCV851937 WMR851937 WWN851937 AE917473 KB917473 TX917473 ADT917473 ANP917473 AXL917473 BHH917473 BRD917473 CAZ917473 CKV917473 CUR917473 DEN917473 DOJ917473 DYF917473 EIB917473 ERX917473 FBT917473 FLP917473 FVL917473 GFH917473 GPD917473 GYZ917473 HIV917473 HSR917473 ICN917473 IMJ917473 IWF917473 JGB917473 JPX917473 JZT917473 KJP917473 KTL917473 LDH917473 LND917473 LWZ917473 MGV917473 MQR917473 NAN917473 NKJ917473 NUF917473 OEB917473 ONX917473 OXT917473 PHP917473 PRL917473 QBH917473 QLD917473 QUZ917473 REV917473 ROR917473 RYN917473 SIJ917473 SSF917473 TCB917473 TLX917473 TVT917473 UFP917473 UPL917473 UZH917473 VJD917473 VSZ917473 WCV917473 WMR917473 WWN917473 AE983009 KB983009 TX983009 ADT983009 ANP983009 AXL983009 BHH983009 BRD983009 CAZ983009 CKV983009 CUR983009 DEN983009 DOJ983009 DYF983009 EIB983009 ERX983009 FBT983009 FLP983009 FVL983009 GFH983009 GPD983009 GYZ983009 HIV983009 HSR983009 ICN983009 IMJ983009 IWF983009 JGB983009 JPX983009 JZT983009 KJP983009 KTL983009 LDH983009 LND983009 LWZ983009 MGV983009 MQR983009 NAN983009 NKJ983009 NUF983009 OEB983009 ONX983009 OXT983009 PHP983009 PRL983009 QBH983009 QLD983009 QUZ983009 REV983009 ROR983009 RYN983009 SIJ983009 SSF983009 TCB983009 TLX983009 TVT983009 UFP983009 UPL983009 UZH983009 VJD983009 VSZ983009 WCV983009 WMR983009 WWN983009 Y65505 JV65505 TR65505 ADN65505 ANJ65505 AXF65505 BHB65505 BQX65505 CAT65505 CKP65505 CUL65505 DEH65505 DOD65505 DXZ65505 EHV65505 ERR65505 FBN65505 FLJ65505 FVF65505 GFB65505 GOX65505 GYT65505 HIP65505 HSL65505 ICH65505 IMD65505 IVZ65505 JFV65505 JPR65505 JZN65505 KJJ65505 KTF65505 LDB65505 LMX65505 LWT65505 MGP65505 MQL65505 NAH65505 NKD65505 NTZ65505 ODV65505 ONR65505 OXN65505 PHJ65505 PRF65505 QBB65505 QKX65505 QUT65505 REP65505 ROL65505 RYH65505 SID65505 SRZ65505 TBV65505 TLR65505 TVN65505 UFJ65505 UPF65505 UZB65505 VIX65505 VST65505 WCP65505 WML65505 WWH65505 Y131041 JV131041 TR131041 ADN131041 ANJ131041 AXF131041 BHB131041 BQX131041 CAT131041 CKP131041 CUL131041 DEH131041 DOD131041 DXZ131041 EHV131041 ERR131041 FBN131041 FLJ131041 FVF131041 GFB131041 GOX131041 GYT131041 HIP131041 HSL131041 ICH131041 IMD131041 IVZ131041 JFV131041 JPR131041 JZN131041 KJJ131041 KTF131041 LDB131041 LMX131041 LWT131041 MGP131041 MQL131041 NAH131041 NKD131041 NTZ131041 ODV131041 ONR131041 OXN131041 PHJ131041 PRF131041 QBB131041 QKX131041 QUT131041 REP131041 ROL131041 RYH131041 SID131041 SRZ131041 TBV131041 TLR131041 TVN131041 UFJ131041 UPF131041 UZB131041 VIX131041 VST131041 WCP131041 WML131041 WWH131041 Y196577 JV196577 TR196577 ADN196577 ANJ196577 AXF196577 BHB196577 BQX196577 CAT196577 CKP196577 CUL196577 DEH196577 DOD196577 DXZ196577 EHV196577 ERR196577 FBN196577 FLJ196577 FVF196577 GFB196577 GOX196577 GYT196577 HIP196577 HSL196577 ICH196577 IMD196577 IVZ196577 JFV196577 JPR196577 JZN196577 KJJ196577 KTF196577 LDB196577 LMX196577 LWT196577 MGP196577 MQL196577 NAH196577 NKD196577 NTZ196577 ODV196577 ONR196577 OXN196577 PHJ196577 PRF196577 QBB196577 QKX196577 QUT196577 REP196577 ROL196577 RYH196577 SID196577 SRZ196577 TBV196577 TLR196577 TVN196577 UFJ196577 UPF196577 UZB196577 VIX196577 VST196577 WCP196577 WML196577 WWH196577 Y262113 JV262113 TR262113 ADN262113 ANJ262113 AXF262113 BHB262113 BQX262113 CAT262113 CKP262113 CUL262113 DEH262113 DOD262113 DXZ262113 EHV262113 ERR262113 FBN262113 FLJ262113 FVF262113 GFB262113 GOX262113 GYT262113 HIP262113 HSL262113 ICH262113 IMD262113 IVZ262113 JFV262113 JPR262113 JZN262113 KJJ262113 KTF262113 LDB262113 LMX262113 LWT262113 MGP262113 MQL262113 NAH262113 NKD262113 NTZ262113 ODV262113 ONR262113 OXN262113 PHJ262113 PRF262113 QBB262113 QKX262113 QUT262113 REP262113 ROL262113 RYH262113 SID262113 SRZ262113 TBV262113 TLR262113 TVN262113 UFJ262113 UPF262113 UZB262113 VIX262113 VST262113 WCP262113 WML262113 WWH262113 Y327649 JV327649 TR327649 ADN327649 ANJ327649 AXF327649 BHB327649 BQX327649 CAT327649 CKP327649 CUL327649 DEH327649 DOD327649 DXZ327649 EHV327649 ERR327649 FBN327649 FLJ327649 FVF327649 GFB327649 GOX327649 GYT327649 HIP327649 HSL327649 ICH327649 IMD327649 IVZ327649 JFV327649 JPR327649 JZN327649 KJJ327649 KTF327649 LDB327649 LMX327649 LWT327649 MGP327649 MQL327649 NAH327649 NKD327649 NTZ327649 ODV327649 ONR327649 OXN327649 PHJ327649 PRF327649 QBB327649 QKX327649 QUT327649 REP327649 ROL327649 RYH327649 SID327649 SRZ327649 TBV327649 TLR327649 TVN327649 UFJ327649 UPF327649 UZB327649 VIX327649 VST327649 WCP327649 WML327649 WWH327649 Y393185 JV393185 TR393185 ADN393185 ANJ393185 AXF393185 BHB393185 BQX393185 CAT393185 CKP393185 CUL393185 DEH393185 DOD393185 DXZ393185 EHV393185 ERR393185 FBN393185 FLJ393185 FVF393185 GFB393185 GOX393185 GYT393185 HIP393185 HSL393185 ICH393185 IMD393185 IVZ393185 JFV393185 JPR393185 JZN393185 KJJ393185 KTF393185 LDB393185 LMX393185 LWT393185 MGP393185 MQL393185 NAH393185 NKD393185 NTZ393185 ODV393185 ONR393185 OXN393185 PHJ393185 PRF393185 QBB393185 QKX393185 QUT393185 REP393185 ROL393185 RYH393185 SID393185 SRZ393185 TBV393185 TLR393185 TVN393185 UFJ393185 UPF393185 UZB393185 VIX393185 VST393185 WCP393185 WML393185 WWH393185 Y458721 JV458721 TR458721 ADN458721 ANJ458721 AXF458721 BHB458721 BQX458721 CAT458721 CKP458721 CUL458721 DEH458721 DOD458721 DXZ458721 EHV458721 ERR458721 FBN458721 FLJ458721 FVF458721 GFB458721 GOX458721 GYT458721 HIP458721 HSL458721 ICH458721 IMD458721 IVZ458721 JFV458721 JPR458721 JZN458721 KJJ458721 KTF458721 LDB458721 LMX458721 LWT458721 MGP458721 MQL458721 NAH458721 NKD458721 NTZ458721 ODV458721 ONR458721 OXN458721 PHJ458721 PRF458721 QBB458721 QKX458721 QUT458721 REP458721 ROL458721 RYH458721 SID458721 SRZ458721 TBV458721 TLR458721 TVN458721 UFJ458721 UPF458721 UZB458721 VIX458721 VST458721 WCP458721 WML458721 WWH458721 Y524257 JV524257 TR524257 ADN524257 ANJ524257 AXF524257 BHB524257 BQX524257 CAT524257 CKP524257 CUL524257 DEH524257 DOD524257 DXZ524257 EHV524257 ERR524257 FBN524257 FLJ524257 FVF524257 GFB524257 GOX524257 GYT524257 HIP524257 HSL524257 ICH524257 IMD524257 IVZ524257 JFV524257 JPR524257 JZN524257 KJJ524257 KTF524257 LDB524257 LMX524257 LWT524257 MGP524257 MQL524257 NAH524257 NKD524257 NTZ524257 ODV524257 ONR524257 OXN524257 PHJ524257 PRF524257 QBB524257 QKX524257 QUT524257 REP524257 ROL524257 RYH524257 SID524257 SRZ524257 TBV524257 TLR524257 TVN524257 UFJ524257 UPF524257 UZB524257 VIX524257 VST524257 WCP524257 WML524257 WWH524257 Y589793 JV589793 TR589793 ADN589793 ANJ589793 AXF589793 BHB589793 BQX589793 CAT589793 CKP589793 CUL589793 DEH589793 DOD589793 DXZ589793 EHV589793 ERR589793 FBN589793 FLJ589793 FVF589793 GFB589793 GOX589793 GYT589793 HIP589793 HSL589793 ICH589793 IMD589793 IVZ589793 JFV589793 JPR589793 JZN589793 KJJ589793 KTF589793 LDB589793 LMX589793 LWT589793 MGP589793 MQL589793 NAH589793 NKD589793 NTZ589793 ODV589793 ONR589793 OXN589793 PHJ589793 PRF589793 QBB589793 QKX589793 QUT589793 REP589793 ROL589793 RYH589793 SID589793 SRZ589793 TBV589793 TLR589793 TVN589793 UFJ589793 UPF589793 UZB589793 VIX589793 VST589793 WCP589793 WML589793 WWH589793 Y655329 JV655329 TR655329 ADN655329 ANJ655329 AXF655329 BHB655329 BQX655329 CAT655329 CKP655329 CUL655329 DEH655329 DOD655329 DXZ655329 EHV655329 ERR655329 FBN655329 FLJ655329 FVF655329 GFB655329 GOX655329 GYT655329 HIP655329 HSL655329 ICH655329 IMD655329 IVZ655329 JFV655329 JPR655329 JZN655329 KJJ655329 KTF655329 LDB655329 LMX655329 LWT655329 MGP655329 MQL655329 NAH655329 NKD655329 NTZ655329 ODV655329 ONR655329 OXN655329 PHJ655329 PRF655329 QBB655329 QKX655329 QUT655329 REP655329 ROL655329 RYH655329 SID655329 SRZ655329 TBV655329 TLR655329 TVN655329 UFJ655329 UPF655329 UZB655329 VIX655329 VST655329 WCP655329 WML655329 WWH655329 Y720865 JV720865 TR720865 ADN720865 ANJ720865 AXF720865 BHB720865 BQX720865 CAT720865 CKP720865 CUL720865 DEH720865 DOD720865 DXZ720865 EHV720865 ERR720865 FBN720865 FLJ720865 FVF720865 GFB720865 GOX720865 GYT720865 HIP720865 HSL720865 ICH720865 IMD720865 IVZ720865 JFV720865 JPR720865 JZN720865 KJJ720865 KTF720865 LDB720865 LMX720865 LWT720865 MGP720865 MQL720865 NAH720865 NKD720865 NTZ720865 ODV720865 ONR720865 OXN720865 PHJ720865 PRF720865 QBB720865 QKX720865 QUT720865 REP720865 ROL720865 RYH720865 SID720865 SRZ720865 TBV720865 TLR720865 TVN720865 UFJ720865 UPF720865 UZB720865 VIX720865 VST720865 WCP720865 WML720865 WWH720865 Y786401 JV786401 TR786401 ADN786401 ANJ786401 AXF786401 BHB786401 BQX786401 CAT786401 CKP786401 CUL786401 DEH786401 DOD786401 DXZ786401 EHV786401 ERR786401 FBN786401 FLJ786401 FVF786401 GFB786401 GOX786401 GYT786401 HIP786401 HSL786401 ICH786401 IMD786401 IVZ786401 JFV786401 JPR786401 JZN786401 KJJ786401 KTF786401 LDB786401 LMX786401 LWT786401 MGP786401 MQL786401 NAH786401 NKD786401 NTZ786401 ODV786401 ONR786401 OXN786401 PHJ786401 PRF786401 QBB786401 QKX786401 QUT786401 REP786401 ROL786401 RYH786401 SID786401 SRZ786401 TBV786401 TLR786401 TVN786401 UFJ786401 UPF786401 UZB786401 VIX786401 VST786401 WCP786401 WML786401 WWH786401 Y851937 JV851937 TR851937 ADN851937 ANJ851937 AXF851937 BHB851937 BQX851937 CAT851937 CKP851937 CUL851937 DEH851937 DOD851937 DXZ851937 EHV851937 ERR851937 FBN851937 FLJ851937 FVF851937 GFB851937 GOX851937 GYT851937 HIP851937 HSL851937 ICH851937 IMD851937 IVZ851937 JFV851937 JPR851937 JZN851937 KJJ851937 KTF851937 LDB851937 LMX851937 LWT851937 MGP851937 MQL851937 NAH851937 NKD851937 NTZ851937 ODV851937 ONR851937 OXN851937 PHJ851937 PRF851937 QBB851937 QKX851937 QUT851937 REP851937 ROL851937 RYH851937 SID851937 SRZ851937 TBV851937 TLR851937 TVN851937 UFJ851937 UPF851937 UZB851937 VIX851937 VST851937 WCP851937 WML851937 WWH851937 Y917473 JV917473 TR917473 ADN917473 ANJ917473 AXF917473 BHB917473 BQX917473 CAT917473 CKP917473 CUL917473 DEH917473 DOD917473 DXZ917473 EHV917473 ERR917473 FBN917473 FLJ917473 FVF917473 GFB917473 GOX917473 GYT917473 HIP917473 HSL917473 ICH917473 IMD917473 IVZ917473 JFV917473 JPR917473 JZN917473 KJJ917473 KTF917473 LDB917473 LMX917473 LWT917473 MGP917473 MQL917473 NAH917473 NKD917473 NTZ917473 ODV917473 ONR917473 OXN917473 PHJ917473 PRF917473 QBB917473 QKX917473 QUT917473 REP917473 ROL917473 RYH917473 SID917473 SRZ917473 TBV917473 TLR917473 TVN917473 UFJ917473 UPF917473 UZB917473 VIX917473 VST917473 WCP917473 WML917473 WWH917473 Y983009 JV983009 TR983009 ADN983009 ANJ983009 AXF983009 BHB983009 BQX983009 CAT983009 CKP983009 CUL983009 DEH983009 DOD983009 DXZ983009 EHV983009 ERR983009 FBN983009 FLJ983009 FVF983009 GFB983009 GOX983009 GYT983009 HIP983009 HSL983009 ICH983009 IMD983009 IVZ983009 JFV983009 JPR983009 JZN983009 KJJ983009 KTF983009 LDB983009 LMX983009 LWT983009 MGP983009 MQL983009 NAH983009 NKD983009 NTZ983009 ODV983009 ONR983009 OXN983009 PHJ983009 PRF983009 QBB983009 QKX983009 QUT983009 REP983009 ROL983009 RYH983009 SID983009 SRZ983009 TBV983009 TLR983009 TVN983009 UFJ983009 UPF983009 UZB983009 VIX983009 VST983009 WCP983009 WML983009 WWH983009 T65505 JQ65505 TM65505 ADI65505 ANE65505 AXA65505 BGW65505 BQS65505 CAO65505 CKK65505 CUG65505 DEC65505 DNY65505 DXU65505 EHQ65505 ERM65505 FBI65505 FLE65505 FVA65505 GEW65505 GOS65505 GYO65505 HIK65505 HSG65505 ICC65505 ILY65505 IVU65505 JFQ65505 JPM65505 JZI65505 KJE65505 KTA65505 LCW65505 LMS65505 LWO65505 MGK65505 MQG65505 NAC65505 NJY65505 NTU65505 ODQ65505 ONM65505 OXI65505 PHE65505 PRA65505 QAW65505 QKS65505 QUO65505 REK65505 ROG65505 RYC65505 SHY65505 SRU65505 TBQ65505 TLM65505 TVI65505 UFE65505 UPA65505 UYW65505 VIS65505 VSO65505 WCK65505 WMG65505 WWC65505 T131041 JQ131041 TM131041 ADI131041 ANE131041 AXA131041 BGW131041 BQS131041 CAO131041 CKK131041 CUG131041 DEC131041 DNY131041 DXU131041 EHQ131041 ERM131041 FBI131041 FLE131041 FVA131041 GEW131041 GOS131041 GYO131041 HIK131041 HSG131041 ICC131041 ILY131041 IVU131041 JFQ131041 JPM131041 JZI131041 KJE131041 KTA131041 LCW131041 LMS131041 LWO131041 MGK131041 MQG131041 NAC131041 NJY131041 NTU131041 ODQ131041 ONM131041 OXI131041 PHE131041 PRA131041 QAW131041 QKS131041 QUO131041 REK131041 ROG131041 RYC131041 SHY131041 SRU131041 TBQ131041 TLM131041 TVI131041 UFE131041 UPA131041 UYW131041 VIS131041 VSO131041 WCK131041 WMG131041 WWC131041 T196577 JQ196577 TM196577 ADI196577 ANE196577 AXA196577 BGW196577 BQS196577 CAO196577 CKK196577 CUG196577 DEC196577 DNY196577 DXU196577 EHQ196577 ERM196577 FBI196577 FLE196577 FVA196577 GEW196577 GOS196577 GYO196577 HIK196577 HSG196577 ICC196577 ILY196577 IVU196577 JFQ196577 JPM196577 JZI196577 KJE196577 KTA196577 LCW196577 LMS196577 LWO196577 MGK196577 MQG196577 NAC196577 NJY196577 NTU196577 ODQ196577 ONM196577 OXI196577 PHE196577 PRA196577 QAW196577 QKS196577 QUO196577 REK196577 ROG196577 RYC196577 SHY196577 SRU196577 TBQ196577 TLM196577 TVI196577 UFE196577 UPA196577 UYW196577 VIS196577 VSO196577 WCK196577 WMG196577 WWC196577 T262113 JQ262113 TM262113 ADI262113 ANE262113 AXA262113 BGW262113 BQS262113 CAO262113 CKK262113 CUG262113 DEC262113 DNY262113 DXU262113 EHQ262113 ERM262113 FBI262113 FLE262113 FVA262113 GEW262113 GOS262113 GYO262113 HIK262113 HSG262113 ICC262113 ILY262113 IVU262113 JFQ262113 JPM262113 JZI262113 KJE262113 KTA262113 LCW262113 LMS262113 LWO262113 MGK262113 MQG262113 NAC262113 NJY262113 NTU262113 ODQ262113 ONM262113 OXI262113 PHE262113 PRA262113 QAW262113 QKS262113 QUO262113 REK262113 ROG262113 RYC262113 SHY262113 SRU262113 TBQ262113 TLM262113 TVI262113 UFE262113 UPA262113 UYW262113 VIS262113 VSO262113 WCK262113 WMG262113 WWC262113 T327649 JQ327649 TM327649 ADI327649 ANE327649 AXA327649 BGW327649 BQS327649 CAO327649 CKK327649 CUG327649 DEC327649 DNY327649 DXU327649 EHQ327649 ERM327649 FBI327649 FLE327649 FVA327649 GEW327649 GOS327649 GYO327649 HIK327649 HSG327649 ICC327649 ILY327649 IVU327649 JFQ327649 JPM327649 JZI327649 KJE327649 KTA327649 LCW327649 LMS327649 LWO327649 MGK327649 MQG327649 NAC327649 NJY327649 NTU327649 ODQ327649 ONM327649 OXI327649 PHE327649 PRA327649 QAW327649 QKS327649 QUO327649 REK327649 ROG327649 RYC327649 SHY327649 SRU327649 TBQ327649 TLM327649 TVI327649 UFE327649 UPA327649 UYW327649 VIS327649 VSO327649 WCK327649 WMG327649 WWC327649 T393185 JQ393185 TM393185 ADI393185 ANE393185 AXA393185 BGW393185 BQS393185 CAO393185 CKK393185 CUG393185 DEC393185 DNY393185 DXU393185 EHQ393185 ERM393185 FBI393185 FLE393185 FVA393185 GEW393185 GOS393185 GYO393185 HIK393185 HSG393185 ICC393185 ILY393185 IVU393185 JFQ393185 JPM393185 JZI393185 KJE393185 KTA393185 LCW393185 LMS393185 LWO393185 MGK393185 MQG393185 NAC393185 NJY393185 NTU393185 ODQ393185 ONM393185 OXI393185 PHE393185 PRA393185 QAW393185 QKS393185 QUO393185 REK393185 ROG393185 RYC393185 SHY393185 SRU393185 TBQ393185 TLM393185 TVI393185 UFE393185 UPA393185 UYW393185 VIS393185 VSO393185 WCK393185 WMG393185 WWC393185 T458721 JQ458721 TM458721 ADI458721 ANE458721 AXA458721 BGW458721 BQS458721 CAO458721 CKK458721 CUG458721 DEC458721 DNY458721 DXU458721 EHQ458721 ERM458721 FBI458721 FLE458721 FVA458721 GEW458721 GOS458721 GYO458721 HIK458721 HSG458721 ICC458721 ILY458721 IVU458721 JFQ458721 JPM458721 JZI458721 KJE458721 KTA458721 LCW458721 LMS458721 LWO458721 MGK458721 MQG458721 NAC458721 NJY458721 NTU458721 ODQ458721 ONM458721 OXI458721 PHE458721 PRA458721 QAW458721 QKS458721 QUO458721 REK458721 ROG458721 RYC458721 SHY458721 SRU458721 TBQ458721 TLM458721 TVI458721 UFE458721 UPA458721 UYW458721 VIS458721 VSO458721 WCK458721 WMG458721 WWC458721 T524257 JQ524257 TM524257 ADI524257 ANE524257 AXA524257 BGW524257 BQS524257 CAO524257 CKK524257 CUG524257 DEC524257 DNY524257 DXU524257 EHQ524257 ERM524257 FBI524257 FLE524257 FVA524257 GEW524257 GOS524257 GYO524257 HIK524257 HSG524257 ICC524257 ILY524257 IVU524257 JFQ524257 JPM524257 JZI524257 KJE524257 KTA524257 LCW524257 LMS524257 LWO524257 MGK524257 MQG524257 NAC524257 NJY524257 NTU524257 ODQ524257 ONM524257 OXI524257 PHE524257 PRA524257 QAW524257 QKS524257 QUO524257 REK524257 ROG524257 RYC524257 SHY524257 SRU524257 TBQ524257 TLM524257 TVI524257 UFE524257 UPA524257 UYW524257 VIS524257 VSO524257 WCK524257 WMG524257 WWC524257 T589793 JQ589793 TM589793 ADI589793 ANE589793 AXA589793 BGW589793 BQS589793 CAO589793 CKK589793 CUG589793 DEC589793 DNY589793 DXU589793 EHQ589793 ERM589793 FBI589793 FLE589793 FVA589793 GEW589793 GOS589793 GYO589793 HIK589793 HSG589793 ICC589793 ILY589793 IVU589793 JFQ589793 JPM589793 JZI589793 KJE589793 KTA589793 LCW589793 LMS589793 LWO589793 MGK589793 MQG589793 NAC589793 NJY589793 NTU589793 ODQ589793 ONM589793 OXI589793 PHE589793 PRA589793 QAW589793 QKS589793 QUO589793 REK589793 ROG589793 RYC589793 SHY589793 SRU589793 TBQ589793 TLM589793 TVI589793 UFE589793 UPA589793 UYW589793 VIS589793 VSO589793 WCK589793 WMG589793 WWC589793 T655329 JQ655329 TM655329 ADI655329 ANE655329 AXA655329 BGW655329 BQS655329 CAO655329 CKK655329 CUG655329 DEC655329 DNY655329 DXU655329 EHQ655329 ERM655329 FBI655329 FLE655329 FVA655329 GEW655329 GOS655329 GYO655329 HIK655329 HSG655329 ICC655329 ILY655329 IVU655329 JFQ655329 JPM655329 JZI655329 KJE655329 KTA655329 LCW655329 LMS655329 LWO655329 MGK655329 MQG655329 NAC655329 NJY655329 NTU655329 ODQ655329 ONM655329 OXI655329 PHE655329 PRA655329 QAW655329 QKS655329 QUO655329 REK655329 ROG655329 RYC655329 SHY655329 SRU655329 TBQ655329 TLM655329 TVI655329 UFE655329 UPA655329 UYW655329 VIS655329 VSO655329 WCK655329 WMG655329 WWC655329 T720865 JQ720865 TM720865 ADI720865 ANE720865 AXA720865 BGW720865 BQS720865 CAO720865 CKK720865 CUG720865 DEC720865 DNY720865 DXU720865 EHQ720865 ERM720865 FBI720865 FLE720865 FVA720865 GEW720865 GOS720865 GYO720865 HIK720865 HSG720865 ICC720865 ILY720865 IVU720865 JFQ720865 JPM720865 JZI720865 KJE720865 KTA720865 LCW720865 LMS720865 LWO720865 MGK720865 MQG720865 NAC720865 NJY720865 NTU720865 ODQ720865 ONM720865 OXI720865 PHE720865 PRA720865 QAW720865 QKS720865 QUO720865 REK720865 ROG720865 RYC720865 SHY720865 SRU720865 TBQ720865 TLM720865 TVI720865 UFE720865 UPA720865 UYW720865 VIS720865 VSO720865 WCK720865 WMG720865 WWC720865 T786401 JQ786401 TM786401 ADI786401 ANE786401 AXA786401 BGW786401 BQS786401 CAO786401 CKK786401 CUG786401 DEC786401 DNY786401 DXU786401 EHQ786401 ERM786401 FBI786401 FLE786401 FVA786401 GEW786401 GOS786401 GYO786401 HIK786401 HSG786401 ICC786401 ILY786401 IVU786401 JFQ786401 JPM786401 JZI786401 KJE786401 KTA786401 LCW786401 LMS786401 LWO786401 MGK786401 MQG786401 NAC786401 NJY786401 NTU786401 ODQ786401 ONM786401 OXI786401 PHE786401 PRA786401 QAW786401 QKS786401 QUO786401 REK786401 ROG786401 RYC786401 SHY786401 SRU786401 TBQ786401 TLM786401 TVI786401 UFE786401 UPA786401 UYW786401 VIS786401 VSO786401 WCK786401 WMG786401 WWC786401 T851937 JQ851937 TM851937 ADI851937 ANE851937 AXA851937 BGW851937 BQS851937 CAO851937 CKK851937 CUG851937 DEC851937 DNY851937 DXU851937 EHQ851937 ERM851937 FBI851937 FLE851937 FVA851937 GEW851937 GOS851937 GYO851937 HIK851937 HSG851937 ICC851937 ILY851937 IVU851937 JFQ851937 JPM851937 JZI851937 KJE851937 KTA851937 LCW851937 LMS851937 LWO851937 MGK851937 MQG851937 NAC851937 NJY851937 NTU851937 ODQ851937 ONM851937 OXI851937 PHE851937 PRA851937 QAW851937 QKS851937 QUO851937 REK851937 ROG851937 RYC851937 SHY851937 SRU851937 TBQ851937 TLM851937 TVI851937 UFE851937 UPA851937 UYW851937 VIS851937 VSO851937 WCK851937 WMG851937 WWC851937 T917473 JQ917473 TM917473 ADI917473 ANE917473 AXA917473 BGW917473 BQS917473 CAO917473 CKK917473 CUG917473 DEC917473 DNY917473 DXU917473 EHQ917473 ERM917473 FBI917473 FLE917473 FVA917473 GEW917473 GOS917473 GYO917473 HIK917473 HSG917473 ICC917473 ILY917473 IVU917473 JFQ917473 JPM917473 JZI917473 KJE917473 KTA917473 LCW917473 LMS917473 LWO917473 MGK917473 MQG917473 NAC917473 NJY917473 NTU917473 ODQ917473 ONM917473 OXI917473 PHE917473 PRA917473 QAW917473 QKS917473 QUO917473 REK917473 ROG917473 RYC917473 SHY917473 SRU917473 TBQ917473 TLM917473 TVI917473 UFE917473 UPA917473 UYW917473 VIS917473 VSO917473 WCK917473 WMG917473 WWC917473 T983009 JQ983009 TM983009 ADI983009 ANE983009 AXA983009 BGW983009 BQS983009 CAO983009 CKK983009 CUG983009 DEC983009 DNY983009 DXU983009 EHQ983009 ERM983009 FBI983009 FLE983009 FVA983009 GEW983009 GOS983009 GYO983009 HIK983009 HSG983009 ICC983009 ILY983009 IVU983009 JFQ983009 JPM983009 JZI983009 KJE983009 KTA983009 LCW983009 LMS983009 LWO983009 MGK983009 MQG983009 NAC983009 NJY983009 NTU983009 ODQ983009 ONM983009 OXI983009 PHE983009 PRA983009 QAW983009 QKS983009 QUO983009 REK983009 ROG983009 RYC983009 SHY983009 SRU983009 TBQ983009 TLM983009 TVI983009 UFE983009 UPA983009 UYW983009 VIS983009 VSO983009 WCK983009 WMG983009 WWC983009 K65505 JJ65505 TF65505 ADB65505 AMX65505 AWT65505 BGP65505 BQL65505 CAH65505 CKD65505 CTZ65505 DDV65505 DNR65505 DXN65505 EHJ65505 ERF65505 FBB65505 FKX65505 FUT65505 GEP65505 GOL65505 GYH65505 HID65505 HRZ65505 IBV65505 ILR65505 IVN65505 JFJ65505 JPF65505 JZB65505 KIX65505 KST65505 LCP65505 LML65505 LWH65505 MGD65505 MPZ65505 MZV65505 NJR65505 NTN65505 ODJ65505 ONF65505 OXB65505 PGX65505 PQT65505 QAP65505 QKL65505 QUH65505 RED65505 RNZ65505 RXV65505 SHR65505 SRN65505 TBJ65505 TLF65505 TVB65505 UEX65505 UOT65505 UYP65505 VIL65505 VSH65505 WCD65505 WLZ65505 WVV65505 K131041 JJ131041 TF131041 ADB131041 AMX131041 AWT131041 BGP131041 BQL131041 CAH131041 CKD131041 CTZ131041 DDV131041 DNR131041 DXN131041 EHJ131041 ERF131041 FBB131041 FKX131041 FUT131041 GEP131041 GOL131041 GYH131041 HID131041 HRZ131041 IBV131041 ILR131041 IVN131041 JFJ131041 JPF131041 JZB131041 KIX131041 KST131041 LCP131041 LML131041 LWH131041 MGD131041 MPZ131041 MZV131041 NJR131041 NTN131041 ODJ131041 ONF131041 OXB131041 PGX131041 PQT131041 QAP131041 QKL131041 QUH131041 RED131041 RNZ131041 RXV131041 SHR131041 SRN131041 TBJ131041 TLF131041 TVB131041 UEX131041 UOT131041 UYP131041 VIL131041 VSH131041 WCD131041 WLZ131041 WVV131041 K196577 JJ196577 TF196577 ADB196577 AMX196577 AWT196577 BGP196577 BQL196577 CAH196577 CKD196577 CTZ196577 DDV196577 DNR196577 DXN196577 EHJ196577 ERF196577 FBB196577 FKX196577 FUT196577 GEP196577 GOL196577 GYH196577 HID196577 HRZ196577 IBV196577 ILR196577 IVN196577 JFJ196577 JPF196577 JZB196577 KIX196577 KST196577 LCP196577 LML196577 LWH196577 MGD196577 MPZ196577 MZV196577 NJR196577 NTN196577 ODJ196577 ONF196577 OXB196577 PGX196577 PQT196577 QAP196577 QKL196577 QUH196577 RED196577 RNZ196577 RXV196577 SHR196577 SRN196577 TBJ196577 TLF196577 TVB196577 UEX196577 UOT196577 UYP196577 VIL196577 VSH196577 WCD196577 WLZ196577 WVV196577 K262113 JJ262113 TF262113 ADB262113 AMX262113 AWT262113 BGP262113 BQL262113 CAH262113 CKD262113 CTZ262113 DDV262113 DNR262113 DXN262113 EHJ262113 ERF262113 FBB262113 FKX262113 FUT262113 GEP262113 GOL262113 GYH262113 HID262113 HRZ262113 IBV262113 ILR262113 IVN262113 JFJ262113 JPF262113 JZB262113 KIX262113 KST262113 LCP262113 LML262113 LWH262113 MGD262113 MPZ262113 MZV262113 NJR262113 NTN262113 ODJ262113 ONF262113 OXB262113 PGX262113 PQT262113 QAP262113 QKL262113 QUH262113 RED262113 RNZ262113 RXV262113 SHR262113 SRN262113 TBJ262113 TLF262113 TVB262113 UEX262113 UOT262113 UYP262113 VIL262113 VSH262113 WCD262113 WLZ262113 WVV262113 K327649 JJ327649 TF327649 ADB327649 AMX327649 AWT327649 BGP327649 BQL327649 CAH327649 CKD327649 CTZ327649 DDV327649 DNR327649 DXN327649 EHJ327649 ERF327649 FBB327649 FKX327649 FUT327649 GEP327649 GOL327649 GYH327649 HID327649 HRZ327649 IBV327649 ILR327649 IVN327649 JFJ327649 JPF327649 JZB327649 KIX327649 KST327649 LCP327649 LML327649 LWH327649 MGD327649 MPZ327649 MZV327649 NJR327649 NTN327649 ODJ327649 ONF327649 OXB327649 PGX327649 PQT327649 QAP327649 QKL327649 QUH327649 RED327649 RNZ327649 RXV327649 SHR327649 SRN327649 TBJ327649 TLF327649 TVB327649 UEX327649 UOT327649 UYP327649 VIL327649 VSH327649 WCD327649 WLZ327649 WVV327649 K393185 JJ393185 TF393185 ADB393185 AMX393185 AWT393185 BGP393185 BQL393185 CAH393185 CKD393185 CTZ393185 DDV393185 DNR393185 DXN393185 EHJ393185 ERF393185 FBB393185 FKX393185 FUT393185 GEP393185 GOL393185 GYH393185 HID393185 HRZ393185 IBV393185 ILR393185 IVN393185 JFJ393185 JPF393185 JZB393185 KIX393185 KST393185 LCP393185 LML393185 LWH393185 MGD393185 MPZ393185 MZV393185 NJR393185 NTN393185 ODJ393185 ONF393185 OXB393185 PGX393185 PQT393185 QAP393185 QKL393185 QUH393185 RED393185 RNZ393185 RXV393185 SHR393185 SRN393185 TBJ393185 TLF393185 TVB393185 UEX393185 UOT393185 UYP393185 VIL393185 VSH393185 WCD393185 WLZ393185 WVV393185 K458721 JJ458721 TF458721 ADB458721 AMX458721 AWT458721 BGP458721 BQL458721 CAH458721 CKD458721 CTZ458721 DDV458721 DNR458721 DXN458721 EHJ458721 ERF458721 FBB458721 FKX458721 FUT458721 GEP458721 GOL458721 GYH458721 HID458721 HRZ458721 IBV458721 ILR458721 IVN458721 JFJ458721 JPF458721 JZB458721 KIX458721 KST458721 LCP458721 LML458721 LWH458721 MGD458721 MPZ458721 MZV458721 NJR458721 NTN458721 ODJ458721 ONF458721 OXB458721 PGX458721 PQT458721 QAP458721 QKL458721 QUH458721 RED458721 RNZ458721 RXV458721 SHR458721 SRN458721 TBJ458721 TLF458721 TVB458721 UEX458721 UOT458721 UYP458721 VIL458721 VSH458721 WCD458721 WLZ458721 WVV458721 K524257 JJ524257 TF524257 ADB524257 AMX524257 AWT524257 BGP524257 BQL524257 CAH524257 CKD524257 CTZ524257 DDV524257 DNR524257 DXN524257 EHJ524257 ERF524257 FBB524257 FKX524257 FUT524257 GEP524257 GOL524257 GYH524257 HID524257 HRZ524257 IBV524257 ILR524257 IVN524257 JFJ524257 JPF524257 JZB524257 KIX524257 KST524257 LCP524257 LML524257 LWH524257 MGD524257 MPZ524257 MZV524257 NJR524257 NTN524257 ODJ524257 ONF524257 OXB524257 PGX524257 PQT524257 QAP524257 QKL524257 QUH524257 RED524257 RNZ524257 RXV524257 SHR524257 SRN524257 TBJ524257 TLF524257 TVB524257 UEX524257 UOT524257 UYP524257 VIL524257 VSH524257 WCD524257 WLZ524257 WVV524257 K589793 JJ589793 TF589793 ADB589793 AMX589793 AWT589793 BGP589793 BQL589793 CAH589793 CKD589793 CTZ589793 DDV589793 DNR589793 DXN589793 EHJ589793 ERF589793 FBB589793 FKX589793 FUT589793 GEP589793 GOL589793 GYH589793 HID589793 HRZ589793 IBV589793 ILR589793 IVN589793 JFJ589793 JPF589793 JZB589793 KIX589793 KST589793 LCP589793 LML589793 LWH589793 MGD589793 MPZ589793 MZV589793 NJR589793 NTN589793 ODJ589793 ONF589793 OXB589793 PGX589793 PQT589793 QAP589793 QKL589793 QUH589793 RED589793 RNZ589793 RXV589793 SHR589793 SRN589793 TBJ589793 TLF589793 TVB589793 UEX589793 UOT589793 UYP589793 VIL589793 VSH589793 WCD589793 WLZ589793 WVV589793 K655329 JJ655329 TF655329 ADB655329 AMX655329 AWT655329 BGP655329 BQL655329 CAH655329 CKD655329 CTZ655329 DDV655329 DNR655329 DXN655329 EHJ655329 ERF655329 FBB655329 FKX655329 FUT655329 GEP655329 GOL655329 GYH655329 HID655329 HRZ655329 IBV655329 ILR655329 IVN655329 JFJ655329 JPF655329 JZB655329 KIX655329 KST655329 LCP655329 LML655329 LWH655329 MGD655329 MPZ655329 MZV655329 NJR655329 NTN655329 ODJ655329 ONF655329 OXB655329 PGX655329 PQT655329 QAP655329 QKL655329 QUH655329 RED655329 RNZ655329 RXV655329 SHR655329 SRN655329 TBJ655329 TLF655329 TVB655329 UEX655329 UOT655329 UYP655329 VIL655329 VSH655329 WCD655329 WLZ655329 WVV655329 K720865 JJ720865 TF720865 ADB720865 AMX720865 AWT720865 BGP720865 BQL720865 CAH720865 CKD720865 CTZ720865 DDV720865 DNR720865 DXN720865 EHJ720865 ERF720865 FBB720865 FKX720865 FUT720865 GEP720865 GOL720865 GYH720865 HID720865 HRZ720865 IBV720865 ILR720865 IVN720865 JFJ720865 JPF720865 JZB720865 KIX720865 KST720865 LCP720865 LML720865 LWH720865 MGD720865 MPZ720865 MZV720865 NJR720865 NTN720865 ODJ720865 ONF720865 OXB720865 PGX720865 PQT720865 QAP720865 QKL720865 QUH720865 RED720865 RNZ720865 RXV720865 SHR720865 SRN720865 TBJ720865 TLF720865 TVB720865 UEX720865 UOT720865 UYP720865 VIL720865 VSH720865 WCD720865 WLZ720865 WVV720865 K786401 JJ786401 TF786401 ADB786401 AMX786401 AWT786401 BGP786401 BQL786401 CAH786401 CKD786401 CTZ786401 DDV786401 DNR786401 DXN786401 EHJ786401 ERF786401 FBB786401 FKX786401 FUT786401 GEP786401 GOL786401 GYH786401 HID786401 HRZ786401 IBV786401 ILR786401 IVN786401 JFJ786401 JPF786401 JZB786401 KIX786401 KST786401 LCP786401 LML786401 LWH786401 MGD786401 MPZ786401 MZV786401 NJR786401 NTN786401 ODJ786401 ONF786401 OXB786401 PGX786401 PQT786401 QAP786401 QKL786401 QUH786401 RED786401 RNZ786401 RXV786401 SHR786401 SRN786401 TBJ786401 TLF786401 TVB786401 UEX786401 UOT786401 UYP786401 VIL786401 VSH786401 WCD786401 WLZ786401 WVV786401 K851937 JJ851937 TF851937 ADB851937 AMX851937 AWT851937 BGP851937 BQL851937 CAH851937 CKD851937 CTZ851937 DDV851937 DNR851937 DXN851937 EHJ851937 ERF851937 FBB851937 FKX851937 FUT851937 GEP851937 GOL851937 GYH851937 HID851937 HRZ851937 IBV851937 ILR851937 IVN851937 JFJ851937 JPF851937 JZB851937 KIX851937 KST851937 LCP851937 LML851937 LWH851937 MGD851937 MPZ851937 MZV851937 NJR851937 NTN851937 ODJ851937 ONF851937 OXB851937 PGX851937 PQT851937 QAP851937 QKL851937 QUH851937 RED851937 RNZ851937 RXV851937 SHR851937 SRN851937 TBJ851937 TLF851937 TVB851937 UEX851937 UOT851937 UYP851937 VIL851937 VSH851937 WCD851937 WLZ851937 WVV851937 K917473 JJ917473 TF917473 ADB917473 AMX917473 AWT917473 BGP917473 BQL917473 CAH917473 CKD917473 CTZ917473 DDV917473 DNR917473 DXN917473 EHJ917473 ERF917473 FBB917473 FKX917473 FUT917473 GEP917473 GOL917473 GYH917473 HID917473 HRZ917473 IBV917473 ILR917473 IVN917473 JFJ917473 JPF917473 JZB917473 KIX917473 KST917473 LCP917473 LML917473 LWH917473 MGD917473 MPZ917473 MZV917473 NJR917473 NTN917473 ODJ917473 ONF917473 OXB917473 PGX917473 PQT917473 QAP917473 QKL917473 QUH917473 RED917473 RNZ917473 RXV917473 SHR917473 SRN917473 TBJ917473 TLF917473 TVB917473 UEX917473 UOT917473 UYP917473 VIL917473 VSH917473 WCD917473 WLZ917473 WVV917473 K983009 JJ983009 TF983009 ADB983009 AMX983009 AWT983009 BGP983009 BQL983009 CAH983009 CKD983009 CTZ983009 DDV983009 DNR983009 DXN983009 EHJ983009 ERF983009 FBB983009 FKX983009 FUT983009 GEP983009 GOL983009 GYH983009 HID983009 HRZ983009 IBV983009 ILR983009 IVN983009 JFJ983009 JPF983009 JZB983009 KIX983009 KST983009 LCP983009 LML983009 LWH983009 MGD983009 MPZ983009 MZV983009 NJR983009 NTN983009 ODJ983009 ONF983009 OXB983009 PGX983009 PQT983009 QAP983009 QKL983009 QUH983009 RED983009 RNZ983009 RXV983009 SHR983009 SRN983009 TBJ983009 TLF983009 TVB983009 UEX983009 UOT983009 UYP983009 VIL983009 VSH983009 WCD983009 WLZ983009 WVV983009 AA65503 JX65503 TT65503 ADP65503 ANL65503 AXH65503 BHD65503 BQZ65503 CAV65503 CKR65503 CUN65503 DEJ65503 DOF65503 DYB65503 EHX65503 ERT65503 FBP65503 FLL65503 FVH65503 GFD65503 GOZ65503 GYV65503 HIR65503 HSN65503 ICJ65503 IMF65503 IWB65503 JFX65503 JPT65503 JZP65503 KJL65503 KTH65503 LDD65503 LMZ65503 LWV65503 MGR65503 MQN65503 NAJ65503 NKF65503 NUB65503 ODX65503 ONT65503 OXP65503 PHL65503 PRH65503 QBD65503 QKZ65503 QUV65503 RER65503 RON65503 RYJ65503 SIF65503 SSB65503 TBX65503 TLT65503 TVP65503 UFL65503 UPH65503 UZD65503 VIZ65503 VSV65503 WCR65503 WMN65503 WWJ65503 AA131039 JX131039 TT131039 ADP131039 ANL131039 AXH131039 BHD131039 BQZ131039 CAV131039 CKR131039 CUN131039 DEJ131039 DOF131039 DYB131039 EHX131039 ERT131039 FBP131039 FLL131039 FVH131039 GFD131039 GOZ131039 GYV131039 HIR131039 HSN131039 ICJ131039 IMF131039 IWB131039 JFX131039 JPT131039 JZP131039 KJL131039 KTH131039 LDD131039 LMZ131039 LWV131039 MGR131039 MQN131039 NAJ131039 NKF131039 NUB131039 ODX131039 ONT131039 OXP131039 PHL131039 PRH131039 QBD131039 QKZ131039 QUV131039 RER131039 RON131039 RYJ131039 SIF131039 SSB131039 TBX131039 TLT131039 TVP131039 UFL131039 UPH131039 UZD131039 VIZ131039 VSV131039 WCR131039 WMN131039 WWJ131039 AA196575 JX196575 TT196575 ADP196575 ANL196575 AXH196575 BHD196575 BQZ196575 CAV196575 CKR196575 CUN196575 DEJ196575 DOF196575 DYB196575 EHX196575 ERT196575 FBP196575 FLL196575 FVH196575 GFD196575 GOZ196575 GYV196575 HIR196575 HSN196575 ICJ196575 IMF196575 IWB196575 JFX196575 JPT196575 JZP196575 KJL196575 KTH196575 LDD196575 LMZ196575 LWV196575 MGR196575 MQN196575 NAJ196575 NKF196575 NUB196575 ODX196575 ONT196575 OXP196575 PHL196575 PRH196575 QBD196575 QKZ196575 QUV196575 RER196575 RON196575 RYJ196575 SIF196575 SSB196575 TBX196575 TLT196575 TVP196575 UFL196575 UPH196575 UZD196575 VIZ196575 VSV196575 WCR196575 WMN196575 WWJ196575 AA262111 JX262111 TT262111 ADP262111 ANL262111 AXH262111 BHD262111 BQZ262111 CAV262111 CKR262111 CUN262111 DEJ262111 DOF262111 DYB262111 EHX262111 ERT262111 FBP262111 FLL262111 FVH262111 GFD262111 GOZ262111 GYV262111 HIR262111 HSN262111 ICJ262111 IMF262111 IWB262111 JFX262111 JPT262111 JZP262111 KJL262111 KTH262111 LDD262111 LMZ262111 LWV262111 MGR262111 MQN262111 NAJ262111 NKF262111 NUB262111 ODX262111 ONT262111 OXP262111 PHL262111 PRH262111 QBD262111 QKZ262111 QUV262111 RER262111 RON262111 RYJ262111 SIF262111 SSB262111 TBX262111 TLT262111 TVP262111 UFL262111 UPH262111 UZD262111 VIZ262111 VSV262111 WCR262111 WMN262111 WWJ262111 AA327647 JX327647 TT327647 ADP327647 ANL327647 AXH327647 BHD327647 BQZ327647 CAV327647 CKR327647 CUN327647 DEJ327647 DOF327647 DYB327647 EHX327647 ERT327647 FBP327647 FLL327647 FVH327647 GFD327647 GOZ327647 GYV327647 HIR327647 HSN327647 ICJ327647 IMF327647 IWB327647 JFX327647 JPT327647 JZP327647 KJL327647 KTH327647 LDD327647 LMZ327647 LWV327647 MGR327647 MQN327647 NAJ327647 NKF327647 NUB327647 ODX327647 ONT327647 OXP327647 PHL327647 PRH327647 QBD327647 QKZ327647 QUV327647 RER327647 RON327647 RYJ327647 SIF327647 SSB327647 TBX327647 TLT327647 TVP327647 UFL327647 UPH327647 UZD327647 VIZ327647 VSV327647 WCR327647 WMN327647 WWJ327647 AA393183 JX393183 TT393183 ADP393183 ANL393183 AXH393183 BHD393183 BQZ393183 CAV393183 CKR393183 CUN393183 DEJ393183 DOF393183 DYB393183 EHX393183 ERT393183 FBP393183 FLL393183 FVH393183 GFD393183 GOZ393183 GYV393183 HIR393183 HSN393183 ICJ393183 IMF393183 IWB393183 JFX393183 JPT393183 JZP393183 KJL393183 KTH393183 LDD393183 LMZ393183 LWV393183 MGR393183 MQN393183 NAJ393183 NKF393183 NUB393183 ODX393183 ONT393183 OXP393183 PHL393183 PRH393183 QBD393183 QKZ393183 QUV393183 RER393183 RON393183 RYJ393183 SIF393183 SSB393183 TBX393183 TLT393183 TVP393183 UFL393183 UPH393183 UZD393183 VIZ393183 VSV393183 WCR393183 WMN393183 WWJ393183 AA458719 JX458719 TT458719 ADP458719 ANL458719 AXH458719 BHD458719 BQZ458719 CAV458719 CKR458719 CUN458719 DEJ458719 DOF458719 DYB458719 EHX458719 ERT458719 FBP458719 FLL458719 FVH458719 GFD458719 GOZ458719 GYV458719 HIR458719 HSN458719 ICJ458719 IMF458719 IWB458719 JFX458719 JPT458719 JZP458719 KJL458719 KTH458719 LDD458719 LMZ458719 LWV458719 MGR458719 MQN458719 NAJ458719 NKF458719 NUB458719 ODX458719 ONT458719 OXP458719 PHL458719 PRH458719 QBD458719 QKZ458719 QUV458719 RER458719 RON458719 RYJ458719 SIF458719 SSB458719 TBX458719 TLT458719 TVP458719 UFL458719 UPH458719 UZD458719 VIZ458719 VSV458719 WCR458719 WMN458719 WWJ458719 AA524255 JX524255 TT524255 ADP524255 ANL524255 AXH524255 BHD524255 BQZ524255 CAV524255 CKR524255 CUN524255 DEJ524255 DOF524255 DYB524255 EHX524255 ERT524255 FBP524255 FLL524255 FVH524255 GFD524255 GOZ524255 GYV524255 HIR524255 HSN524255 ICJ524255 IMF524255 IWB524255 JFX524255 JPT524255 JZP524255 KJL524255 KTH524255 LDD524255 LMZ524255 LWV524255 MGR524255 MQN524255 NAJ524255 NKF524255 NUB524255 ODX524255 ONT524255 OXP524255 PHL524255 PRH524255 QBD524255 QKZ524255 QUV524255 RER524255 RON524255 RYJ524255 SIF524255 SSB524255 TBX524255 TLT524255 TVP524255 UFL524255 UPH524255 UZD524255 VIZ524255 VSV524255 WCR524255 WMN524255 WWJ524255 AA589791 JX589791 TT589791 ADP589791 ANL589791 AXH589791 BHD589791 BQZ589791 CAV589791 CKR589791 CUN589791 DEJ589791 DOF589791 DYB589791 EHX589791 ERT589791 FBP589791 FLL589791 FVH589791 GFD589791 GOZ589791 GYV589791 HIR589791 HSN589791 ICJ589791 IMF589791 IWB589791 JFX589791 JPT589791 JZP589791 KJL589791 KTH589791 LDD589791 LMZ589791 LWV589791 MGR589791 MQN589791 NAJ589791 NKF589791 NUB589791 ODX589791 ONT589791 OXP589791 PHL589791 PRH589791 QBD589791 QKZ589791 QUV589791 RER589791 RON589791 RYJ589791 SIF589791 SSB589791 TBX589791 TLT589791 TVP589791 UFL589791 UPH589791 UZD589791 VIZ589791 VSV589791 WCR589791 WMN589791 WWJ589791 AA655327 JX655327 TT655327 ADP655327 ANL655327 AXH655327 BHD655327 BQZ655327 CAV655327 CKR655327 CUN655327 DEJ655327 DOF655327 DYB655327 EHX655327 ERT655327 FBP655327 FLL655327 FVH655327 GFD655327 GOZ655327 GYV655327 HIR655327 HSN655327 ICJ655327 IMF655327 IWB655327 JFX655327 JPT655327 JZP655327 KJL655327 KTH655327 LDD655327 LMZ655327 LWV655327 MGR655327 MQN655327 NAJ655327 NKF655327 NUB655327 ODX655327 ONT655327 OXP655327 PHL655327 PRH655327 QBD655327 QKZ655327 QUV655327 RER655327 RON655327 RYJ655327 SIF655327 SSB655327 TBX655327 TLT655327 TVP655327 UFL655327 UPH655327 UZD655327 VIZ655327 VSV655327 WCR655327 WMN655327 WWJ655327 AA720863 JX720863 TT720863 ADP720863 ANL720863 AXH720863 BHD720863 BQZ720863 CAV720863 CKR720863 CUN720863 DEJ720863 DOF720863 DYB720863 EHX720863 ERT720863 FBP720863 FLL720863 FVH720863 GFD720863 GOZ720863 GYV720863 HIR720863 HSN720863 ICJ720863 IMF720863 IWB720863 JFX720863 JPT720863 JZP720863 KJL720863 KTH720863 LDD720863 LMZ720863 LWV720863 MGR720863 MQN720863 NAJ720863 NKF720863 NUB720863 ODX720863 ONT720863 OXP720863 PHL720863 PRH720863 QBD720863 QKZ720863 QUV720863 RER720863 RON720863 RYJ720863 SIF720863 SSB720863 TBX720863 TLT720863 TVP720863 UFL720863 UPH720863 UZD720863 VIZ720863 VSV720863 WCR720863 WMN720863 WWJ720863 AA786399 JX786399 TT786399 ADP786399 ANL786399 AXH786399 BHD786399 BQZ786399 CAV786399 CKR786399 CUN786399 DEJ786399 DOF786399 DYB786399 EHX786399 ERT786399 FBP786399 FLL786399 FVH786399 GFD786399 GOZ786399 GYV786399 HIR786399 HSN786399 ICJ786399 IMF786399 IWB786399 JFX786399 JPT786399 JZP786399 KJL786399 KTH786399 LDD786399 LMZ786399 LWV786399 MGR786399 MQN786399 NAJ786399 NKF786399 NUB786399 ODX786399 ONT786399 OXP786399 PHL786399 PRH786399 QBD786399 QKZ786399 QUV786399 RER786399 RON786399 RYJ786399 SIF786399 SSB786399 TBX786399 TLT786399 TVP786399 UFL786399 UPH786399 UZD786399 VIZ786399 VSV786399 WCR786399 WMN786399 WWJ786399 AA851935 JX851935 TT851935 ADP851935 ANL851935 AXH851935 BHD851935 BQZ851935 CAV851935 CKR851935 CUN851935 DEJ851935 DOF851935 DYB851935 EHX851935 ERT851935 FBP851935 FLL851935 FVH851935 GFD851935 GOZ851935 GYV851935 HIR851935 HSN851935 ICJ851935 IMF851935 IWB851935 JFX851935 JPT851935 JZP851935 KJL851935 KTH851935 LDD851935 LMZ851935 LWV851935 MGR851935 MQN851935 NAJ851935 NKF851935 NUB851935 ODX851935 ONT851935 OXP851935 PHL851935 PRH851935 QBD851935 QKZ851935 QUV851935 RER851935 RON851935 RYJ851935 SIF851935 SSB851935 TBX851935 TLT851935 TVP851935 UFL851935 UPH851935 UZD851935 VIZ851935 VSV851935 WCR851935 WMN851935 WWJ851935 AA917471 JX917471 TT917471 ADP917471 ANL917471 AXH917471 BHD917471 BQZ917471 CAV917471 CKR917471 CUN917471 DEJ917471 DOF917471 DYB917471 EHX917471 ERT917471 FBP917471 FLL917471 FVH917471 GFD917471 GOZ917471 GYV917471 HIR917471 HSN917471 ICJ917471 IMF917471 IWB917471 JFX917471 JPT917471 JZP917471 KJL917471 KTH917471 LDD917471 LMZ917471 LWV917471 MGR917471 MQN917471 NAJ917471 NKF917471 NUB917471 ODX917471 ONT917471 OXP917471 PHL917471 PRH917471 QBD917471 QKZ917471 QUV917471 RER917471 RON917471 RYJ917471 SIF917471 SSB917471 TBX917471 TLT917471 TVP917471 UFL917471 UPH917471 UZD917471 VIZ917471 VSV917471 WCR917471 WMN917471 WWJ917471 AA983007 JX983007 TT983007 ADP983007 ANL983007 AXH983007 BHD983007 BQZ983007 CAV983007 CKR983007 CUN983007 DEJ983007 DOF983007 DYB983007 EHX983007 ERT983007 FBP983007 FLL983007 FVH983007 GFD983007 GOZ983007 GYV983007 HIR983007 HSN983007 ICJ983007 IMF983007 IWB983007 JFX983007 JPT983007 JZP983007 KJL983007 KTH983007 LDD983007 LMZ983007 LWV983007 MGR983007 MQN983007 NAJ983007 NKF983007 NUB983007 ODX983007 ONT983007 OXP983007 PHL983007 PRH983007 QBD983007 QKZ983007 QUV983007 RER983007 RON983007 RYJ983007 SIF983007 SSB983007 TBX983007 TLT983007 TVP983007 UFL983007 UPH983007 UZD983007 VIZ983007 VSV983007 WCR983007 WMN983007 WWJ983007 U65503 JR65503 TN65503 ADJ65503 ANF65503 AXB65503 BGX65503 BQT65503 CAP65503 CKL65503 CUH65503 DED65503 DNZ65503 DXV65503 EHR65503 ERN65503 FBJ65503 FLF65503 FVB65503 GEX65503 GOT65503 GYP65503 HIL65503 HSH65503 ICD65503 ILZ65503 IVV65503 JFR65503 JPN65503 JZJ65503 KJF65503 KTB65503 LCX65503 LMT65503 LWP65503 MGL65503 MQH65503 NAD65503 NJZ65503 NTV65503 ODR65503 ONN65503 OXJ65503 PHF65503 PRB65503 QAX65503 QKT65503 QUP65503 REL65503 ROH65503 RYD65503 SHZ65503 SRV65503 TBR65503 TLN65503 TVJ65503 UFF65503 UPB65503 UYX65503 VIT65503 VSP65503 WCL65503 WMH65503 WWD65503 U131039 JR131039 TN131039 ADJ131039 ANF131039 AXB131039 BGX131039 BQT131039 CAP131039 CKL131039 CUH131039 DED131039 DNZ131039 DXV131039 EHR131039 ERN131039 FBJ131039 FLF131039 FVB131039 GEX131039 GOT131039 GYP131039 HIL131039 HSH131039 ICD131039 ILZ131039 IVV131039 JFR131039 JPN131039 JZJ131039 KJF131039 KTB131039 LCX131039 LMT131039 LWP131039 MGL131039 MQH131039 NAD131039 NJZ131039 NTV131039 ODR131039 ONN131039 OXJ131039 PHF131039 PRB131039 QAX131039 QKT131039 QUP131039 REL131039 ROH131039 RYD131039 SHZ131039 SRV131039 TBR131039 TLN131039 TVJ131039 UFF131039 UPB131039 UYX131039 VIT131039 VSP131039 WCL131039 WMH131039 WWD131039 U196575 JR196575 TN196575 ADJ196575 ANF196575 AXB196575 BGX196575 BQT196575 CAP196575 CKL196575 CUH196575 DED196575 DNZ196575 DXV196575 EHR196575 ERN196575 FBJ196575 FLF196575 FVB196575 GEX196575 GOT196575 GYP196575 HIL196575 HSH196575 ICD196575 ILZ196575 IVV196575 JFR196575 JPN196575 JZJ196575 KJF196575 KTB196575 LCX196575 LMT196575 LWP196575 MGL196575 MQH196575 NAD196575 NJZ196575 NTV196575 ODR196575 ONN196575 OXJ196575 PHF196575 PRB196575 QAX196575 QKT196575 QUP196575 REL196575 ROH196575 RYD196575 SHZ196575 SRV196575 TBR196575 TLN196575 TVJ196575 UFF196575 UPB196575 UYX196575 VIT196575 VSP196575 WCL196575 WMH196575 WWD196575 U262111 JR262111 TN262111 ADJ262111 ANF262111 AXB262111 BGX262111 BQT262111 CAP262111 CKL262111 CUH262111 DED262111 DNZ262111 DXV262111 EHR262111 ERN262111 FBJ262111 FLF262111 FVB262111 GEX262111 GOT262111 GYP262111 HIL262111 HSH262111 ICD262111 ILZ262111 IVV262111 JFR262111 JPN262111 JZJ262111 KJF262111 KTB262111 LCX262111 LMT262111 LWP262111 MGL262111 MQH262111 NAD262111 NJZ262111 NTV262111 ODR262111 ONN262111 OXJ262111 PHF262111 PRB262111 QAX262111 QKT262111 QUP262111 REL262111 ROH262111 RYD262111 SHZ262111 SRV262111 TBR262111 TLN262111 TVJ262111 UFF262111 UPB262111 UYX262111 VIT262111 VSP262111 WCL262111 WMH262111 WWD262111 U327647 JR327647 TN327647 ADJ327647 ANF327647 AXB327647 BGX327647 BQT327647 CAP327647 CKL327647 CUH327647 DED327647 DNZ327647 DXV327647 EHR327647 ERN327647 FBJ327647 FLF327647 FVB327647 GEX327647 GOT327647 GYP327647 HIL327647 HSH327647 ICD327647 ILZ327647 IVV327647 JFR327647 JPN327647 JZJ327647 KJF327647 KTB327647 LCX327647 LMT327647 LWP327647 MGL327647 MQH327647 NAD327647 NJZ327647 NTV327647 ODR327647 ONN327647 OXJ327647 PHF327647 PRB327647 QAX327647 QKT327647 QUP327647 REL327647 ROH327647 RYD327647 SHZ327647 SRV327647 TBR327647 TLN327647 TVJ327647 UFF327647 UPB327647 UYX327647 VIT327647 VSP327647 WCL327647 WMH327647 WWD327647 U393183 JR393183 TN393183 ADJ393183 ANF393183 AXB393183 BGX393183 BQT393183 CAP393183 CKL393183 CUH393183 DED393183 DNZ393183 DXV393183 EHR393183 ERN393183 FBJ393183 FLF393183 FVB393183 GEX393183 GOT393183 GYP393183 HIL393183 HSH393183 ICD393183 ILZ393183 IVV393183 JFR393183 JPN393183 JZJ393183 KJF393183 KTB393183 LCX393183 LMT393183 LWP393183 MGL393183 MQH393183 NAD393183 NJZ393183 NTV393183 ODR393183 ONN393183 OXJ393183 PHF393183 PRB393183 QAX393183 QKT393183 QUP393183 REL393183 ROH393183 RYD393183 SHZ393183 SRV393183 TBR393183 TLN393183 TVJ393183 UFF393183 UPB393183 UYX393183 VIT393183 VSP393183 WCL393183 WMH393183 WWD393183 U458719 JR458719 TN458719 ADJ458719 ANF458719 AXB458719 BGX458719 BQT458719 CAP458719 CKL458719 CUH458719 DED458719 DNZ458719 DXV458719 EHR458719 ERN458719 FBJ458719 FLF458719 FVB458719 GEX458719 GOT458719 GYP458719 HIL458719 HSH458719 ICD458719 ILZ458719 IVV458719 JFR458719 JPN458719 JZJ458719 KJF458719 KTB458719 LCX458719 LMT458719 LWP458719 MGL458719 MQH458719 NAD458719 NJZ458719 NTV458719 ODR458719 ONN458719 OXJ458719 PHF458719 PRB458719 QAX458719 QKT458719 QUP458719 REL458719 ROH458719 RYD458719 SHZ458719 SRV458719 TBR458719 TLN458719 TVJ458719 UFF458719 UPB458719 UYX458719 VIT458719 VSP458719 WCL458719 WMH458719 WWD458719 U524255 JR524255 TN524255 ADJ524255 ANF524255 AXB524255 BGX524255 BQT524255 CAP524255 CKL524255 CUH524255 DED524255 DNZ524255 DXV524255 EHR524255 ERN524255 FBJ524255 FLF524255 FVB524255 GEX524255 GOT524255 GYP524255 HIL524255 HSH524255 ICD524255 ILZ524255 IVV524255 JFR524255 JPN524255 JZJ524255 KJF524255 KTB524255 LCX524255 LMT524255 LWP524255 MGL524255 MQH524255 NAD524255 NJZ524255 NTV524255 ODR524255 ONN524255 OXJ524255 PHF524255 PRB524255 QAX524255 QKT524255 QUP524255 REL524255 ROH524255 RYD524255 SHZ524255 SRV524255 TBR524255 TLN524255 TVJ524255 UFF524255 UPB524255 UYX524255 VIT524255 VSP524255 WCL524255 WMH524255 WWD524255 U589791 JR589791 TN589791 ADJ589791 ANF589791 AXB589791 BGX589791 BQT589791 CAP589791 CKL589791 CUH589791 DED589791 DNZ589791 DXV589791 EHR589791 ERN589791 FBJ589791 FLF589791 FVB589791 GEX589791 GOT589791 GYP589791 HIL589791 HSH589791 ICD589791 ILZ589791 IVV589791 JFR589791 JPN589791 JZJ589791 KJF589791 KTB589791 LCX589791 LMT589791 LWP589791 MGL589791 MQH589791 NAD589791 NJZ589791 NTV589791 ODR589791 ONN589791 OXJ589791 PHF589791 PRB589791 QAX589791 QKT589791 QUP589791 REL589791 ROH589791 RYD589791 SHZ589791 SRV589791 TBR589791 TLN589791 TVJ589791 UFF589791 UPB589791 UYX589791 VIT589791 VSP589791 WCL589791 WMH589791 WWD589791 U655327 JR655327 TN655327 ADJ655327 ANF655327 AXB655327 BGX655327 BQT655327 CAP655327 CKL655327 CUH655327 DED655327 DNZ655327 DXV655327 EHR655327 ERN655327 FBJ655327 FLF655327 FVB655327 GEX655327 GOT655327 GYP655327 HIL655327 HSH655327 ICD655327 ILZ655327 IVV655327 JFR655327 JPN655327 JZJ655327 KJF655327 KTB655327 LCX655327 LMT655327 LWP655327 MGL655327 MQH655327 NAD655327 NJZ655327 NTV655327 ODR655327 ONN655327 OXJ655327 PHF655327 PRB655327 QAX655327 QKT655327 QUP655327 REL655327 ROH655327 RYD655327 SHZ655327 SRV655327 TBR655327 TLN655327 TVJ655327 UFF655327 UPB655327 UYX655327 VIT655327 VSP655327 WCL655327 WMH655327 WWD655327 U720863 JR720863 TN720863 ADJ720863 ANF720863 AXB720863 BGX720863 BQT720863 CAP720863 CKL720863 CUH720863 DED720863 DNZ720863 DXV720863 EHR720863 ERN720863 FBJ720863 FLF720863 FVB720863 GEX720863 GOT720863 GYP720863 HIL720863 HSH720863 ICD720863 ILZ720863 IVV720863 JFR720863 JPN720863 JZJ720863 KJF720863 KTB720863 LCX720863 LMT720863 LWP720863 MGL720863 MQH720863 NAD720863 NJZ720863 NTV720863 ODR720863 ONN720863 OXJ720863 PHF720863 PRB720863 QAX720863 QKT720863 QUP720863 REL720863 ROH720863 RYD720863 SHZ720863 SRV720863 TBR720863 TLN720863 TVJ720863 UFF720863 UPB720863 UYX720863 VIT720863 VSP720863 WCL720863 WMH720863 WWD720863 U786399 JR786399 TN786399 ADJ786399 ANF786399 AXB786399 BGX786399 BQT786399 CAP786399 CKL786399 CUH786399 DED786399 DNZ786399 DXV786399 EHR786399 ERN786399 FBJ786399 FLF786399 FVB786399 GEX786399 GOT786399 GYP786399 HIL786399 HSH786399 ICD786399 ILZ786399 IVV786399 JFR786399 JPN786399 JZJ786399 KJF786399 KTB786399 LCX786399 LMT786399 LWP786399 MGL786399 MQH786399 NAD786399 NJZ786399 NTV786399 ODR786399 ONN786399 OXJ786399 PHF786399 PRB786399 QAX786399 QKT786399 QUP786399 REL786399 ROH786399 RYD786399 SHZ786399 SRV786399 TBR786399 TLN786399 TVJ786399 UFF786399 UPB786399 UYX786399 VIT786399 VSP786399 WCL786399 WMH786399 WWD786399 U851935 JR851935 TN851935 ADJ851935 ANF851935 AXB851935 BGX851935 BQT851935 CAP851935 CKL851935 CUH851935 DED851935 DNZ851935 DXV851935 EHR851935 ERN851935 FBJ851935 FLF851935 FVB851935 GEX851935 GOT851935 GYP851935 HIL851935 HSH851935 ICD851935 ILZ851935 IVV851935 JFR851935 JPN851935 JZJ851935 KJF851935 KTB851935 LCX851935 LMT851935 LWP851935 MGL851935 MQH851935 NAD851935 NJZ851935 NTV851935 ODR851935 ONN851935 OXJ851935 PHF851935 PRB851935 QAX851935 QKT851935 QUP851935 REL851935 ROH851935 RYD851935 SHZ851935 SRV851935 TBR851935 TLN851935 TVJ851935 UFF851935 UPB851935 UYX851935 VIT851935 VSP851935 WCL851935 WMH851935 WWD851935 U917471 JR917471 TN917471 ADJ917471 ANF917471 AXB917471 BGX917471 BQT917471 CAP917471 CKL917471 CUH917471 DED917471 DNZ917471 DXV917471 EHR917471 ERN917471 FBJ917471 FLF917471 FVB917471 GEX917471 GOT917471 GYP917471 HIL917471 HSH917471 ICD917471 ILZ917471 IVV917471 JFR917471 JPN917471 JZJ917471 KJF917471 KTB917471 LCX917471 LMT917471 LWP917471 MGL917471 MQH917471 NAD917471 NJZ917471 NTV917471 ODR917471 ONN917471 OXJ917471 PHF917471 PRB917471 QAX917471 QKT917471 QUP917471 REL917471 ROH917471 RYD917471 SHZ917471 SRV917471 TBR917471 TLN917471 TVJ917471 UFF917471 UPB917471 UYX917471 VIT917471 VSP917471 WCL917471 WMH917471 WWD917471 U983007 JR983007 TN983007 ADJ983007 ANF983007 AXB983007 BGX983007 BQT983007 CAP983007 CKL983007 CUH983007 DED983007 DNZ983007 DXV983007 EHR983007 ERN983007 FBJ983007 FLF983007 FVB983007 GEX983007 GOT983007 GYP983007 HIL983007 HSH983007 ICD983007 ILZ983007 IVV983007 JFR983007 JPN983007 JZJ983007 KJF983007 KTB983007 LCX983007 LMT983007 LWP983007 MGL983007 MQH983007 NAD983007 NJZ983007 NTV983007 ODR983007 ONN983007 OXJ983007 PHF983007 PRB983007 QAX983007 QKT983007 QUP983007 REL983007 ROH983007 RYD983007 SHZ983007 SRV983007 TBR983007 TLN983007 TVJ983007 UFF983007 UPB983007 UYX983007 VIT983007 VSP983007 WCL983007 WMH983007 WWD983007 N65503 JM65503 TI65503 ADE65503 ANA65503 AWW65503 BGS65503 BQO65503 CAK65503 CKG65503 CUC65503 DDY65503 DNU65503 DXQ65503 EHM65503 ERI65503 FBE65503 FLA65503 FUW65503 GES65503 GOO65503 GYK65503 HIG65503 HSC65503 IBY65503 ILU65503 IVQ65503 JFM65503 JPI65503 JZE65503 KJA65503 KSW65503 LCS65503 LMO65503 LWK65503 MGG65503 MQC65503 MZY65503 NJU65503 NTQ65503 ODM65503 ONI65503 OXE65503 PHA65503 PQW65503 QAS65503 QKO65503 QUK65503 REG65503 ROC65503 RXY65503 SHU65503 SRQ65503 TBM65503 TLI65503 TVE65503 UFA65503 UOW65503 UYS65503 VIO65503 VSK65503 WCG65503 WMC65503 WVY65503 N131039 JM131039 TI131039 ADE131039 ANA131039 AWW131039 BGS131039 BQO131039 CAK131039 CKG131039 CUC131039 DDY131039 DNU131039 DXQ131039 EHM131039 ERI131039 FBE131039 FLA131039 FUW131039 GES131039 GOO131039 GYK131039 HIG131039 HSC131039 IBY131039 ILU131039 IVQ131039 JFM131039 JPI131039 JZE131039 KJA131039 KSW131039 LCS131039 LMO131039 LWK131039 MGG131039 MQC131039 MZY131039 NJU131039 NTQ131039 ODM131039 ONI131039 OXE131039 PHA131039 PQW131039 QAS131039 QKO131039 QUK131039 REG131039 ROC131039 RXY131039 SHU131039 SRQ131039 TBM131039 TLI131039 TVE131039 UFA131039 UOW131039 UYS131039 VIO131039 VSK131039 WCG131039 WMC131039 WVY131039 N196575 JM196575 TI196575 ADE196575 ANA196575 AWW196575 BGS196575 BQO196575 CAK196575 CKG196575 CUC196575 DDY196575 DNU196575 DXQ196575 EHM196575 ERI196575 FBE196575 FLA196575 FUW196575 GES196575 GOO196575 GYK196575 HIG196575 HSC196575 IBY196575 ILU196575 IVQ196575 JFM196575 JPI196575 JZE196575 KJA196575 KSW196575 LCS196575 LMO196575 LWK196575 MGG196575 MQC196575 MZY196575 NJU196575 NTQ196575 ODM196575 ONI196575 OXE196575 PHA196575 PQW196575 QAS196575 QKO196575 QUK196575 REG196575 ROC196575 RXY196575 SHU196575 SRQ196575 TBM196575 TLI196575 TVE196575 UFA196575 UOW196575 UYS196575 VIO196575 VSK196575 WCG196575 WMC196575 WVY196575 N262111 JM262111 TI262111 ADE262111 ANA262111 AWW262111 BGS262111 BQO262111 CAK262111 CKG262111 CUC262111 DDY262111 DNU262111 DXQ262111 EHM262111 ERI262111 FBE262111 FLA262111 FUW262111 GES262111 GOO262111 GYK262111 HIG262111 HSC262111 IBY262111 ILU262111 IVQ262111 JFM262111 JPI262111 JZE262111 KJA262111 KSW262111 LCS262111 LMO262111 LWK262111 MGG262111 MQC262111 MZY262111 NJU262111 NTQ262111 ODM262111 ONI262111 OXE262111 PHA262111 PQW262111 QAS262111 QKO262111 QUK262111 REG262111 ROC262111 RXY262111 SHU262111 SRQ262111 TBM262111 TLI262111 TVE262111 UFA262111 UOW262111 UYS262111 VIO262111 VSK262111 WCG262111 WMC262111 WVY262111 N327647 JM327647 TI327647 ADE327647 ANA327647 AWW327647 BGS327647 BQO327647 CAK327647 CKG327647 CUC327647 DDY327647 DNU327647 DXQ327647 EHM327647 ERI327647 FBE327647 FLA327647 FUW327647 GES327647 GOO327647 GYK327647 HIG327647 HSC327647 IBY327647 ILU327647 IVQ327647 JFM327647 JPI327647 JZE327647 KJA327647 KSW327647 LCS327647 LMO327647 LWK327647 MGG327647 MQC327647 MZY327647 NJU327647 NTQ327647 ODM327647 ONI327647 OXE327647 PHA327647 PQW327647 QAS327647 QKO327647 QUK327647 REG327647 ROC327647 RXY327647 SHU327647 SRQ327647 TBM327647 TLI327647 TVE327647 UFA327647 UOW327647 UYS327647 VIO327647 VSK327647 WCG327647 WMC327647 WVY327647 N393183 JM393183 TI393183 ADE393183 ANA393183 AWW393183 BGS393183 BQO393183 CAK393183 CKG393183 CUC393183 DDY393183 DNU393183 DXQ393183 EHM393183 ERI393183 FBE393183 FLA393183 FUW393183 GES393183 GOO393183 GYK393183 HIG393183 HSC393183 IBY393183 ILU393183 IVQ393183 JFM393183 JPI393183 JZE393183 KJA393183 KSW393183 LCS393183 LMO393183 LWK393183 MGG393183 MQC393183 MZY393183 NJU393183 NTQ393183 ODM393183 ONI393183 OXE393183 PHA393183 PQW393183 QAS393183 QKO393183 QUK393183 REG393183 ROC393183 RXY393183 SHU393183 SRQ393183 TBM393183 TLI393183 TVE393183 UFA393183 UOW393183 UYS393183 VIO393183 VSK393183 WCG393183 WMC393183 WVY393183 N458719 JM458719 TI458719 ADE458719 ANA458719 AWW458719 BGS458719 BQO458719 CAK458719 CKG458719 CUC458719 DDY458719 DNU458719 DXQ458719 EHM458719 ERI458719 FBE458719 FLA458719 FUW458719 GES458719 GOO458719 GYK458719 HIG458719 HSC458719 IBY458719 ILU458719 IVQ458719 JFM458719 JPI458719 JZE458719 KJA458719 KSW458719 LCS458719 LMO458719 LWK458719 MGG458719 MQC458719 MZY458719 NJU458719 NTQ458719 ODM458719 ONI458719 OXE458719 PHA458719 PQW458719 QAS458719 QKO458719 QUK458719 REG458719 ROC458719 RXY458719 SHU458719 SRQ458719 TBM458719 TLI458719 TVE458719 UFA458719 UOW458719 UYS458719 VIO458719 VSK458719 WCG458719 WMC458719 WVY458719 N524255 JM524255 TI524255 ADE524255 ANA524255 AWW524255 BGS524255 BQO524255 CAK524255 CKG524255 CUC524255 DDY524255 DNU524255 DXQ524255 EHM524255 ERI524255 FBE524255 FLA524255 FUW524255 GES524255 GOO524255 GYK524255 HIG524255 HSC524255 IBY524255 ILU524255 IVQ524255 JFM524255 JPI524255 JZE524255 KJA524255 KSW524255 LCS524255 LMO524255 LWK524255 MGG524255 MQC524255 MZY524255 NJU524255 NTQ524255 ODM524255 ONI524255 OXE524255 PHA524255 PQW524255 QAS524255 QKO524255 QUK524255 REG524255 ROC524255 RXY524255 SHU524255 SRQ524255 TBM524255 TLI524255 TVE524255 UFA524255 UOW524255 UYS524255 VIO524255 VSK524255 WCG524255 WMC524255 WVY524255 N589791 JM589791 TI589791 ADE589791 ANA589791 AWW589791 BGS589791 BQO589791 CAK589791 CKG589791 CUC589791 DDY589791 DNU589791 DXQ589791 EHM589791 ERI589791 FBE589791 FLA589791 FUW589791 GES589791 GOO589791 GYK589791 HIG589791 HSC589791 IBY589791 ILU589791 IVQ589791 JFM589791 JPI589791 JZE589791 KJA589791 KSW589791 LCS589791 LMO589791 LWK589791 MGG589791 MQC589791 MZY589791 NJU589791 NTQ589791 ODM589791 ONI589791 OXE589791 PHA589791 PQW589791 QAS589791 QKO589791 QUK589791 REG589791 ROC589791 RXY589791 SHU589791 SRQ589791 TBM589791 TLI589791 TVE589791 UFA589791 UOW589791 UYS589791 VIO589791 VSK589791 WCG589791 WMC589791 WVY589791 N655327 JM655327 TI655327 ADE655327 ANA655327 AWW655327 BGS655327 BQO655327 CAK655327 CKG655327 CUC655327 DDY655327 DNU655327 DXQ655327 EHM655327 ERI655327 FBE655327 FLA655327 FUW655327 GES655327 GOO655327 GYK655327 HIG655327 HSC655327 IBY655327 ILU655327 IVQ655327 JFM655327 JPI655327 JZE655327 KJA655327 KSW655327 LCS655327 LMO655327 LWK655327 MGG655327 MQC655327 MZY655327 NJU655327 NTQ655327 ODM655327 ONI655327 OXE655327 PHA655327 PQW655327 QAS655327 QKO655327 QUK655327 REG655327 ROC655327 RXY655327 SHU655327 SRQ655327 TBM655327 TLI655327 TVE655327 UFA655327 UOW655327 UYS655327 VIO655327 VSK655327 WCG655327 WMC655327 WVY655327 N720863 JM720863 TI720863 ADE720863 ANA720863 AWW720863 BGS720863 BQO720863 CAK720863 CKG720863 CUC720863 DDY720863 DNU720863 DXQ720863 EHM720863 ERI720863 FBE720863 FLA720863 FUW720863 GES720863 GOO720863 GYK720863 HIG720863 HSC720863 IBY720863 ILU720863 IVQ720863 JFM720863 JPI720863 JZE720863 KJA720863 KSW720863 LCS720863 LMO720863 LWK720863 MGG720863 MQC720863 MZY720863 NJU720863 NTQ720863 ODM720863 ONI720863 OXE720863 PHA720863 PQW720863 QAS720863 QKO720863 QUK720863 REG720863 ROC720863 RXY720863 SHU720863 SRQ720863 TBM720863 TLI720863 TVE720863 UFA720863 UOW720863 UYS720863 VIO720863 VSK720863 WCG720863 WMC720863 WVY720863 N786399 JM786399 TI786399 ADE786399 ANA786399 AWW786399 BGS786399 BQO786399 CAK786399 CKG786399 CUC786399 DDY786399 DNU786399 DXQ786399 EHM786399 ERI786399 FBE786399 FLA786399 FUW786399 GES786399 GOO786399 GYK786399 HIG786399 HSC786399 IBY786399 ILU786399 IVQ786399 JFM786399 JPI786399 JZE786399 KJA786399 KSW786399 LCS786399 LMO786399 LWK786399 MGG786399 MQC786399 MZY786399 NJU786399 NTQ786399 ODM786399 ONI786399 OXE786399 PHA786399 PQW786399 QAS786399 QKO786399 QUK786399 REG786399 ROC786399 RXY786399 SHU786399 SRQ786399 TBM786399 TLI786399 TVE786399 UFA786399 UOW786399 UYS786399 VIO786399 VSK786399 WCG786399 WMC786399 WVY786399 N851935 JM851935 TI851935 ADE851935 ANA851935 AWW851935 BGS851935 BQO851935 CAK851935 CKG851935 CUC851935 DDY851935 DNU851935 DXQ851935 EHM851935 ERI851935 FBE851935 FLA851935 FUW851935 GES851935 GOO851935 GYK851935 HIG851935 HSC851935 IBY851935 ILU851935 IVQ851935 JFM851935 JPI851935 JZE851935 KJA851935 KSW851935 LCS851935 LMO851935 LWK851935 MGG851935 MQC851935 MZY851935 NJU851935 NTQ851935 ODM851935 ONI851935 OXE851935 PHA851935 PQW851935 QAS851935 QKO851935 QUK851935 REG851935 ROC851935 RXY851935 SHU851935 SRQ851935 TBM851935 TLI851935 TVE851935 UFA851935 UOW851935 UYS851935 VIO851935 VSK851935 WCG851935 WMC851935 WVY851935 N917471 JM917471 TI917471 ADE917471 ANA917471 AWW917471 BGS917471 BQO917471 CAK917471 CKG917471 CUC917471 DDY917471 DNU917471 DXQ917471 EHM917471 ERI917471 FBE917471 FLA917471 FUW917471 GES917471 GOO917471 GYK917471 HIG917471 HSC917471 IBY917471 ILU917471 IVQ917471 JFM917471 JPI917471 JZE917471 KJA917471 KSW917471 LCS917471 LMO917471 LWK917471 MGG917471 MQC917471 MZY917471 NJU917471 NTQ917471 ODM917471 ONI917471 OXE917471 PHA917471 PQW917471 QAS917471 QKO917471 QUK917471 REG917471 ROC917471 RXY917471 SHU917471 SRQ917471 TBM917471 TLI917471 TVE917471 UFA917471 UOW917471 UYS917471 VIO917471 VSK917471 WCG917471 WMC917471 WVY917471 N983007 JM983007 TI983007 ADE983007 ANA983007 AWW983007 BGS983007 BQO983007 CAK983007 CKG983007 CUC983007 DDY983007 DNU983007 DXQ983007 EHM983007 ERI983007 FBE983007 FLA983007 FUW983007 GES983007 GOO983007 GYK983007 HIG983007 HSC983007 IBY983007 ILU983007 IVQ983007 JFM983007 JPI983007 JZE983007 KJA983007 KSW983007 LCS983007 LMO983007 LWK983007 MGG983007 MQC983007 MZY983007 NJU983007 NTQ983007 ODM983007 ONI983007 OXE983007 PHA983007 PQW983007 QAS983007 QKO983007 QUK983007 REG983007 ROC983007 RXY983007 SHU983007 SRQ983007 TBM983007 TLI983007 TVE983007 UFA983007 UOW983007 UYS983007 VIO983007 VSK983007 WCG983007 WMC983007 WVY983007 I65503 JH65503 TD65503 ACZ65503 AMV65503 AWR65503 BGN65503 BQJ65503 CAF65503 CKB65503 CTX65503 DDT65503 DNP65503 DXL65503 EHH65503 ERD65503 FAZ65503 FKV65503 FUR65503 GEN65503 GOJ65503 GYF65503 HIB65503 HRX65503 IBT65503 ILP65503 IVL65503 JFH65503 JPD65503 JYZ65503 KIV65503 KSR65503 LCN65503 LMJ65503 LWF65503 MGB65503 MPX65503 MZT65503 NJP65503 NTL65503 ODH65503 OND65503 OWZ65503 PGV65503 PQR65503 QAN65503 QKJ65503 QUF65503 REB65503 RNX65503 RXT65503 SHP65503 SRL65503 TBH65503 TLD65503 TUZ65503 UEV65503 UOR65503 UYN65503 VIJ65503 VSF65503 WCB65503 WLX65503 WVT65503 I131039 JH131039 TD131039 ACZ131039 AMV131039 AWR131039 BGN131039 BQJ131039 CAF131039 CKB131039 CTX131039 DDT131039 DNP131039 DXL131039 EHH131039 ERD131039 FAZ131039 FKV131039 FUR131039 GEN131039 GOJ131039 GYF131039 HIB131039 HRX131039 IBT131039 ILP131039 IVL131039 JFH131039 JPD131039 JYZ131039 KIV131039 KSR131039 LCN131039 LMJ131039 LWF131039 MGB131039 MPX131039 MZT131039 NJP131039 NTL131039 ODH131039 OND131039 OWZ131039 PGV131039 PQR131039 QAN131039 QKJ131039 QUF131039 REB131039 RNX131039 RXT131039 SHP131039 SRL131039 TBH131039 TLD131039 TUZ131039 UEV131039 UOR131039 UYN131039 VIJ131039 VSF131039 WCB131039 WLX131039 WVT131039 I196575 JH196575 TD196575 ACZ196575 AMV196575 AWR196575 BGN196575 BQJ196575 CAF196575 CKB196575 CTX196575 DDT196575 DNP196575 DXL196575 EHH196575 ERD196575 FAZ196575 FKV196575 FUR196575 GEN196575 GOJ196575 GYF196575 HIB196575 HRX196575 IBT196575 ILP196575 IVL196575 JFH196575 JPD196575 JYZ196575 KIV196575 KSR196575 LCN196575 LMJ196575 LWF196575 MGB196575 MPX196575 MZT196575 NJP196575 NTL196575 ODH196575 OND196575 OWZ196575 PGV196575 PQR196575 QAN196575 QKJ196575 QUF196575 REB196575 RNX196575 RXT196575 SHP196575 SRL196575 TBH196575 TLD196575 TUZ196575 UEV196575 UOR196575 UYN196575 VIJ196575 VSF196575 WCB196575 WLX196575 WVT196575 I262111 JH262111 TD262111 ACZ262111 AMV262111 AWR262111 BGN262111 BQJ262111 CAF262111 CKB262111 CTX262111 DDT262111 DNP262111 DXL262111 EHH262111 ERD262111 FAZ262111 FKV262111 FUR262111 GEN262111 GOJ262111 GYF262111 HIB262111 HRX262111 IBT262111 ILP262111 IVL262111 JFH262111 JPD262111 JYZ262111 KIV262111 KSR262111 LCN262111 LMJ262111 LWF262111 MGB262111 MPX262111 MZT262111 NJP262111 NTL262111 ODH262111 OND262111 OWZ262111 PGV262111 PQR262111 QAN262111 QKJ262111 QUF262111 REB262111 RNX262111 RXT262111 SHP262111 SRL262111 TBH262111 TLD262111 TUZ262111 UEV262111 UOR262111 UYN262111 VIJ262111 VSF262111 WCB262111 WLX262111 WVT262111 I327647 JH327647 TD327647 ACZ327647 AMV327647 AWR327647 BGN327647 BQJ327647 CAF327647 CKB327647 CTX327647 DDT327647 DNP327647 DXL327647 EHH327647 ERD327647 FAZ327647 FKV327647 FUR327647 GEN327647 GOJ327647 GYF327647 HIB327647 HRX327647 IBT327647 ILP327647 IVL327647 JFH327647 JPD327647 JYZ327647 KIV327647 KSR327647 LCN327647 LMJ327647 LWF327647 MGB327647 MPX327647 MZT327647 NJP327647 NTL327647 ODH327647 OND327647 OWZ327647 PGV327647 PQR327647 QAN327647 QKJ327647 QUF327647 REB327647 RNX327647 RXT327647 SHP327647 SRL327647 TBH327647 TLD327647 TUZ327647 UEV327647 UOR327647 UYN327647 VIJ327647 VSF327647 WCB327647 WLX327647 WVT327647 I393183 JH393183 TD393183 ACZ393183 AMV393183 AWR393183 BGN393183 BQJ393183 CAF393183 CKB393183 CTX393183 DDT393183 DNP393183 DXL393183 EHH393183 ERD393183 FAZ393183 FKV393183 FUR393183 GEN393183 GOJ393183 GYF393183 HIB393183 HRX393183 IBT393183 ILP393183 IVL393183 JFH393183 JPD393183 JYZ393183 KIV393183 KSR393183 LCN393183 LMJ393183 LWF393183 MGB393183 MPX393183 MZT393183 NJP393183 NTL393183 ODH393183 OND393183 OWZ393183 PGV393183 PQR393183 QAN393183 QKJ393183 QUF393183 REB393183 RNX393183 RXT393183 SHP393183 SRL393183 TBH393183 TLD393183 TUZ393183 UEV393183 UOR393183 UYN393183 VIJ393183 VSF393183 WCB393183 WLX393183 WVT393183 I458719 JH458719 TD458719 ACZ458719 AMV458719 AWR458719 BGN458719 BQJ458719 CAF458719 CKB458719 CTX458719 DDT458719 DNP458719 DXL458719 EHH458719 ERD458719 FAZ458719 FKV458719 FUR458719 GEN458719 GOJ458719 GYF458719 HIB458719 HRX458719 IBT458719 ILP458719 IVL458719 JFH458719 JPD458719 JYZ458719 KIV458719 KSR458719 LCN458719 LMJ458719 LWF458719 MGB458719 MPX458719 MZT458719 NJP458719 NTL458719 ODH458719 OND458719 OWZ458719 PGV458719 PQR458719 QAN458719 QKJ458719 QUF458719 REB458719 RNX458719 RXT458719 SHP458719 SRL458719 TBH458719 TLD458719 TUZ458719 UEV458719 UOR458719 UYN458719 VIJ458719 VSF458719 WCB458719 WLX458719 WVT458719 I524255 JH524255 TD524255 ACZ524255 AMV524255 AWR524255 BGN524255 BQJ524255 CAF524255 CKB524255 CTX524255 DDT524255 DNP524255 DXL524255 EHH524255 ERD524255 FAZ524255 FKV524255 FUR524255 GEN524255 GOJ524255 GYF524255 HIB524255 HRX524255 IBT524255 ILP524255 IVL524255 JFH524255 JPD524255 JYZ524255 KIV524255 KSR524255 LCN524255 LMJ524255 LWF524255 MGB524255 MPX524255 MZT524255 NJP524255 NTL524255 ODH524255 OND524255 OWZ524255 PGV524255 PQR524255 QAN524255 QKJ524255 QUF524255 REB524255 RNX524255 RXT524255 SHP524255 SRL524255 TBH524255 TLD524255 TUZ524255 UEV524255 UOR524255 UYN524255 VIJ524255 VSF524255 WCB524255 WLX524255 WVT524255 I589791 JH589791 TD589791 ACZ589791 AMV589791 AWR589791 BGN589791 BQJ589791 CAF589791 CKB589791 CTX589791 DDT589791 DNP589791 DXL589791 EHH589791 ERD589791 FAZ589791 FKV589791 FUR589791 GEN589791 GOJ589791 GYF589791 HIB589791 HRX589791 IBT589791 ILP589791 IVL589791 JFH589791 JPD589791 JYZ589791 KIV589791 KSR589791 LCN589791 LMJ589791 LWF589791 MGB589791 MPX589791 MZT589791 NJP589791 NTL589791 ODH589791 OND589791 OWZ589791 PGV589791 PQR589791 QAN589791 QKJ589791 QUF589791 REB589791 RNX589791 RXT589791 SHP589791 SRL589791 TBH589791 TLD589791 TUZ589791 UEV589791 UOR589791 UYN589791 VIJ589791 VSF589791 WCB589791 WLX589791 WVT589791 I655327 JH655327 TD655327 ACZ655327 AMV655327 AWR655327 BGN655327 BQJ655327 CAF655327 CKB655327 CTX655327 DDT655327 DNP655327 DXL655327 EHH655327 ERD655327 FAZ655327 FKV655327 FUR655327 GEN655327 GOJ655327 GYF655327 HIB655327 HRX655327 IBT655327 ILP655327 IVL655327 JFH655327 JPD655327 JYZ655327 KIV655327 KSR655327 LCN655327 LMJ655327 LWF655327 MGB655327 MPX655327 MZT655327 NJP655327 NTL655327 ODH655327 OND655327 OWZ655327 PGV655327 PQR655327 QAN655327 QKJ655327 QUF655327 REB655327 RNX655327 RXT655327 SHP655327 SRL655327 TBH655327 TLD655327 TUZ655327 UEV655327 UOR655327 UYN655327 VIJ655327 VSF655327 WCB655327 WLX655327 WVT655327 I720863 JH720863 TD720863 ACZ720863 AMV720863 AWR720863 BGN720863 BQJ720863 CAF720863 CKB720863 CTX720863 DDT720863 DNP720863 DXL720863 EHH720863 ERD720863 FAZ720863 FKV720863 FUR720863 GEN720863 GOJ720863 GYF720863 HIB720863 HRX720863 IBT720863 ILP720863 IVL720863 JFH720863 JPD720863 JYZ720863 KIV720863 KSR720863 LCN720863 LMJ720863 LWF720863 MGB720863 MPX720863 MZT720863 NJP720863 NTL720863 ODH720863 OND720863 OWZ720863 PGV720863 PQR720863 QAN720863 QKJ720863 QUF720863 REB720863 RNX720863 RXT720863 SHP720863 SRL720863 TBH720863 TLD720863 TUZ720863 UEV720863 UOR720863 UYN720863 VIJ720863 VSF720863 WCB720863 WLX720863 WVT720863 I786399 JH786399 TD786399 ACZ786399 AMV786399 AWR786399 BGN786399 BQJ786399 CAF786399 CKB786399 CTX786399 DDT786399 DNP786399 DXL786399 EHH786399 ERD786399 FAZ786399 FKV786399 FUR786399 GEN786399 GOJ786399 GYF786399 HIB786399 HRX786399 IBT786399 ILP786399 IVL786399 JFH786399 JPD786399 JYZ786399 KIV786399 KSR786399 LCN786399 LMJ786399 LWF786399 MGB786399 MPX786399 MZT786399 NJP786399 NTL786399 ODH786399 OND786399 OWZ786399 PGV786399 PQR786399 QAN786399 QKJ786399 QUF786399 REB786399 RNX786399 RXT786399 SHP786399 SRL786399 TBH786399 TLD786399 TUZ786399 UEV786399 UOR786399 UYN786399 VIJ786399 VSF786399 WCB786399 WLX786399 WVT786399 I851935 JH851935 TD851935 ACZ851935 AMV851935 AWR851935 BGN851935 BQJ851935 CAF851935 CKB851935 CTX851935 DDT851935 DNP851935 DXL851935 EHH851935 ERD851935 FAZ851935 FKV851935 FUR851935 GEN851935 GOJ851935 GYF851935 HIB851935 HRX851935 IBT851935 ILP851935 IVL851935 JFH851935 JPD851935 JYZ851935 KIV851935 KSR851935 LCN851935 LMJ851935 LWF851935 MGB851935 MPX851935 MZT851935 NJP851935 NTL851935 ODH851935 OND851935 OWZ851935 PGV851935 PQR851935 QAN851935 QKJ851935 QUF851935 REB851935 RNX851935 RXT851935 SHP851935 SRL851935 TBH851935 TLD851935 TUZ851935 UEV851935 UOR851935 UYN851935 VIJ851935 VSF851935 WCB851935 WLX851935 WVT851935 I917471 JH917471 TD917471 ACZ917471 AMV917471 AWR917471 BGN917471 BQJ917471 CAF917471 CKB917471 CTX917471 DDT917471 DNP917471 DXL917471 EHH917471 ERD917471 FAZ917471 FKV917471 FUR917471 GEN917471 GOJ917471 GYF917471 HIB917471 HRX917471 IBT917471 ILP917471 IVL917471 JFH917471 JPD917471 JYZ917471 KIV917471 KSR917471 LCN917471 LMJ917471 LWF917471 MGB917471 MPX917471 MZT917471 NJP917471 NTL917471 ODH917471 OND917471 OWZ917471 PGV917471 PQR917471 QAN917471 QKJ917471 QUF917471 REB917471 RNX917471 RXT917471 SHP917471 SRL917471 TBH917471 TLD917471 TUZ917471 UEV917471 UOR917471 UYN917471 VIJ917471 VSF917471 WCB917471 WLX917471 WVT917471 I983007 JH983007 TD983007 ACZ983007 AMV983007 AWR983007 BGN983007 BQJ983007 CAF983007 CKB983007 CTX983007 DDT983007 DNP983007 DXL983007 EHH983007 ERD983007 FAZ983007 FKV983007 FUR983007 GEN983007 GOJ983007 GYF983007 HIB983007 HRX983007 IBT983007 ILP983007 IVL983007 JFH983007 JPD983007 JYZ983007 KIV983007 KSR983007 LCN983007 LMJ983007 LWF983007 MGB983007 MPX983007 MZT983007 NJP983007 NTL983007 ODH983007 OND983007 OWZ983007 PGV983007 PQR983007 QAN983007 QKJ983007 QUF983007 REB983007 RNX983007 RXT983007 SHP983007 SRL983007 TBH983007 TLD983007 TUZ983007 UEV983007 UOR983007 UYN983007 VIJ983007 VSF983007 WCB983007 WLX983007 WVT983007 D65505 JC65505 SY65505 ACU65505 AMQ65505 AWM65505 BGI65505 BQE65505 CAA65505 CJW65505 CTS65505 DDO65505 DNK65505 DXG65505 EHC65505 EQY65505 FAU65505 FKQ65505 FUM65505 GEI65505 GOE65505 GYA65505 HHW65505 HRS65505 IBO65505 ILK65505 IVG65505 JFC65505 JOY65505 JYU65505 KIQ65505 KSM65505 LCI65505 LME65505 LWA65505 MFW65505 MPS65505 MZO65505 NJK65505 NTG65505 ODC65505 OMY65505 OWU65505 PGQ65505 PQM65505 QAI65505 QKE65505 QUA65505 RDW65505 RNS65505 RXO65505 SHK65505 SRG65505 TBC65505 TKY65505 TUU65505 UEQ65505 UOM65505 UYI65505 VIE65505 VSA65505 WBW65505 WLS65505 WVO65505 D131041 JC131041 SY131041 ACU131041 AMQ131041 AWM131041 BGI131041 BQE131041 CAA131041 CJW131041 CTS131041 DDO131041 DNK131041 DXG131041 EHC131041 EQY131041 FAU131041 FKQ131041 FUM131041 GEI131041 GOE131041 GYA131041 HHW131041 HRS131041 IBO131041 ILK131041 IVG131041 JFC131041 JOY131041 JYU131041 KIQ131041 KSM131041 LCI131041 LME131041 LWA131041 MFW131041 MPS131041 MZO131041 NJK131041 NTG131041 ODC131041 OMY131041 OWU131041 PGQ131041 PQM131041 QAI131041 QKE131041 QUA131041 RDW131041 RNS131041 RXO131041 SHK131041 SRG131041 TBC131041 TKY131041 TUU131041 UEQ131041 UOM131041 UYI131041 VIE131041 VSA131041 WBW131041 WLS131041 WVO131041 D196577 JC196577 SY196577 ACU196577 AMQ196577 AWM196577 BGI196577 BQE196577 CAA196577 CJW196577 CTS196577 DDO196577 DNK196577 DXG196577 EHC196577 EQY196577 FAU196577 FKQ196577 FUM196577 GEI196577 GOE196577 GYA196577 HHW196577 HRS196577 IBO196577 ILK196577 IVG196577 JFC196577 JOY196577 JYU196577 KIQ196577 KSM196577 LCI196577 LME196577 LWA196577 MFW196577 MPS196577 MZO196577 NJK196577 NTG196577 ODC196577 OMY196577 OWU196577 PGQ196577 PQM196577 QAI196577 QKE196577 QUA196577 RDW196577 RNS196577 RXO196577 SHK196577 SRG196577 TBC196577 TKY196577 TUU196577 UEQ196577 UOM196577 UYI196577 VIE196577 VSA196577 WBW196577 WLS196577 WVO196577 D262113 JC262113 SY262113 ACU262113 AMQ262113 AWM262113 BGI262113 BQE262113 CAA262113 CJW262113 CTS262113 DDO262113 DNK262113 DXG262113 EHC262113 EQY262113 FAU262113 FKQ262113 FUM262113 GEI262113 GOE262113 GYA262113 HHW262113 HRS262113 IBO262113 ILK262113 IVG262113 JFC262113 JOY262113 JYU262113 KIQ262113 KSM262113 LCI262113 LME262113 LWA262113 MFW262113 MPS262113 MZO262113 NJK262113 NTG262113 ODC262113 OMY262113 OWU262113 PGQ262113 PQM262113 QAI262113 QKE262113 QUA262113 RDW262113 RNS262113 RXO262113 SHK262113 SRG262113 TBC262113 TKY262113 TUU262113 UEQ262113 UOM262113 UYI262113 VIE262113 VSA262113 WBW262113 WLS262113 WVO262113 D327649 JC327649 SY327649 ACU327649 AMQ327649 AWM327649 BGI327649 BQE327649 CAA327649 CJW327649 CTS327649 DDO327649 DNK327649 DXG327649 EHC327649 EQY327649 FAU327649 FKQ327649 FUM327649 GEI327649 GOE327649 GYA327649 HHW327649 HRS327649 IBO327649 ILK327649 IVG327649 JFC327649 JOY327649 JYU327649 KIQ327649 KSM327649 LCI327649 LME327649 LWA327649 MFW327649 MPS327649 MZO327649 NJK327649 NTG327649 ODC327649 OMY327649 OWU327649 PGQ327649 PQM327649 QAI327649 QKE327649 QUA327649 RDW327649 RNS327649 RXO327649 SHK327649 SRG327649 TBC327649 TKY327649 TUU327649 UEQ327649 UOM327649 UYI327649 VIE327649 VSA327649 WBW327649 WLS327649 WVO327649 D393185 JC393185 SY393185 ACU393185 AMQ393185 AWM393185 BGI393185 BQE393185 CAA393185 CJW393185 CTS393185 DDO393185 DNK393185 DXG393185 EHC393185 EQY393185 FAU393185 FKQ393185 FUM393185 GEI393185 GOE393185 GYA393185 HHW393185 HRS393185 IBO393185 ILK393185 IVG393185 JFC393185 JOY393185 JYU393185 KIQ393185 KSM393185 LCI393185 LME393185 LWA393185 MFW393185 MPS393185 MZO393185 NJK393185 NTG393185 ODC393185 OMY393185 OWU393185 PGQ393185 PQM393185 QAI393185 QKE393185 QUA393185 RDW393185 RNS393185 RXO393185 SHK393185 SRG393185 TBC393185 TKY393185 TUU393185 UEQ393185 UOM393185 UYI393185 VIE393185 VSA393185 WBW393185 WLS393185 WVO393185 D458721 JC458721 SY458721 ACU458721 AMQ458721 AWM458721 BGI458721 BQE458721 CAA458721 CJW458721 CTS458721 DDO458721 DNK458721 DXG458721 EHC458721 EQY458721 FAU458721 FKQ458721 FUM458721 GEI458721 GOE458721 GYA458721 HHW458721 HRS458721 IBO458721 ILK458721 IVG458721 JFC458721 JOY458721 JYU458721 KIQ458721 KSM458721 LCI458721 LME458721 LWA458721 MFW458721 MPS458721 MZO458721 NJK458721 NTG458721 ODC458721 OMY458721 OWU458721 PGQ458721 PQM458721 QAI458721 QKE458721 QUA458721 RDW458721 RNS458721 RXO458721 SHK458721 SRG458721 TBC458721 TKY458721 TUU458721 UEQ458721 UOM458721 UYI458721 VIE458721 VSA458721 WBW458721 WLS458721 WVO458721 D524257 JC524257 SY524257 ACU524257 AMQ524257 AWM524257 BGI524257 BQE524257 CAA524257 CJW524257 CTS524257 DDO524257 DNK524257 DXG524257 EHC524257 EQY524257 FAU524257 FKQ524257 FUM524257 GEI524257 GOE524257 GYA524257 HHW524257 HRS524257 IBO524257 ILK524257 IVG524257 JFC524257 JOY524257 JYU524257 KIQ524257 KSM524257 LCI524257 LME524257 LWA524257 MFW524257 MPS524257 MZO524257 NJK524257 NTG524257 ODC524257 OMY524257 OWU524257 PGQ524257 PQM524257 QAI524257 QKE524257 QUA524257 RDW524257 RNS524257 RXO524257 SHK524257 SRG524257 TBC524257 TKY524257 TUU524257 UEQ524257 UOM524257 UYI524257 VIE524257 VSA524257 WBW524257 WLS524257 WVO524257 D589793 JC589793 SY589793 ACU589793 AMQ589793 AWM589793 BGI589793 BQE589793 CAA589793 CJW589793 CTS589793 DDO589793 DNK589793 DXG589793 EHC589793 EQY589793 FAU589793 FKQ589793 FUM589793 GEI589793 GOE589793 GYA589793 HHW589793 HRS589793 IBO589793 ILK589793 IVG589793 JFC589793 JOY589793 JYU589793 KIQ589793 KSM589793 LCI589793 LME589793 LWA589793 MFW589793 MPS589793 MZO589793 NJK589793 NTG589793 ODC589793 OMY589793 OWU589793 PGQ589793 PQM589793 QAI589793 QKE589793 QUA589793 RDW589793 RNS589793 RXO589793 SHK589793 SRG589793 TBC589793 TKY589793 TUU589793 UEQ589793 UOM589793 UYI589793 VIE589793 VSA589793 WBW589793 WLS589793 WVO589793 D655329 JC655329 SY655329 ACU655329 AMQ655329 AWM655329 BGI655329 BQE655329 CAA655329 CJW655329 CTS655329 DDO655329 DNK655329 DXG655329 EHC655329 EQY655329 FAU655329 FKQ655329 FUM655329 GEI655329 GOE655329 GYA655329 HHW655329 HRS655329 IBO655329 ILK655329 IVG655329 JFC655329 JOY655329 JYU655329 KIQ655329 KSM655329 LCI655329 LME655329 LWA655329 MFW655329 MPS655329 MZO655329 NJK655329 NTG655329 ODC655329 OMY655329 OWU655329 PGQ655329 PQM655329 QAI655329 QKE655329 QUA655329 RDW655329 RNS655329 RXO655329 SHK655329 SRG655329 TBC655329 TKY655329 TUU655329 UEQ655329 UOM655329 UYI655329 VIE655329 VSA655329 WBW655329 WLS655329 WVO655329 D720865 JC720865 SY720865 ACU720865 AMQ720865 AWM720865 BGI720865 BQE720865 CAA720865 CJW720865 CTS720865 DDO720865 DNK720865 DXG720865 EHC720865 EQY720865 FAU720865 FKQ720865 FUM720865 GEI720865 GOE720865 GYA720865 HHW720865 HRS720865 IBO720865 ILK720865 IVG720865 JFC720865 JOY720865 JYU720865 KIQ720865 KSM720865 LCI720865 LME720865 LWA720865 MFW720865 MPS720865 MZO720865 NJK720865 NTG720865 ODC720865 OMY720865 OWU720865 PGQ720865 PQM720865 QAI720865 QKE720865 QUA720865 RDW720865 RNS720865 RXO720865 SHK720865 SRG720865 TBC720865 TKY720865 TUU720865 UEQ720865 UOM720865 UYI720865 VIE720865 VSA720865 WBW720865 WLS720865 WVO720865 D786401 JC786401 SY786401 ACU786401 AMQ786401 AWM786401 BGI786401 BQE786401 CAA786401 CJW786401 CTS786401 DDO786401 DNK786401 DXG786401 EHC786401 EQY786401 FAU786401 FKQ786401 FUM786401 GEI786401 GOE786401 GYA786401 HHW786401 HRS786401 IBO786401 ILK786401 IVG786401 JFC786401 JOY786401 JYU786401 KIQ786401 KSM786401 LCI786401 LME786401 LWA786401 MFW786401 MPS786401 MZO786401 NJK786401 NTG786401 ODC786401 OMY786401 OWU786401 PGQ786401 PQM786401 QAI786401 QKE786401 QUA786401 RDW786401 RNS786401 RXO786401 SHK786401 SRG786401 TBC786401 TKY786401 TUU786401 UEQ786401 UOM786401 UYI786401 VIE786401 VSA786401 WBW786401 WLS786401 WVO786401 D851937 JC851937 SY851937 ACU851937 AMQ851937 AWM851937 BGI851937 BQE851937 CAA851937 CJW851937 CTS851937 DDO851937 DNK851937 DXG851937 EHC851937 EQY851937 FAU851937 FKQ851937 FUM851937 GEI851937 GOE851937 GYA851937 HHW851937 HRS851937 IBO851937 ILK851937 IVG851937 JFC851937 JOY851937 JYU851937 KIQ851937 KSM851937 LCI851937 LME851937 LWA851937 MFW851937 MPS851937 MZO851937 NJK851937 NTG851937 ODC851937 OMY851937 OWU851937 PGQ851937 PQM851937 QAI851937 QKE851937 QUA851937 RDW851937 RNS851937 RXO851937 SHK851937 SRG851937 TBC851937 TKY851937 TUU851937 UEQ851937 UOM851937 UYI851937 VIE851937 VSA851937 WBW851937 WLS851937 WVO851937 D917473 JC917473 SY917473 ACU917473 AMQ917473 AWM917473 BGI917473 BQE917473 CAA917473 CJW917473 CTS917473 DDO917473 DNK917473 DXG917473 EHC917473 EQY917473 FAU917473 FKQ917473 FUM917473 GEI917473 GOE917473 GYA917473 HHW917473 HRS917473 IBO917473 ILK917473 IVG917473 JFC917473 JOY917473 JYU917473 KIQ917473 KSM917473 LCI917473 LME917473 LWA917473 MFW917473 MPS917473 MZO917473 NJK917473 NTG917473 ODC917473 OMY917473 OWU917473 PGQ917473 PQM917473 QAI917473 QKE917473 QUA917473 RDW917473 RNS917473 RXO917473 SHK917473 SRG917473 TBC917473 TKY917473 TUU917473 UEQ917473 UOM917473 UYI917473 VIE917473 VSA917473 WBW917473 WLS917473 WVO917473 D983009 JC983009 SY983009 ACU983009 AMQ983009 AWM983009 BGI983009 BQE983009 CAA983009 CJW983009 CTS983009 DDO983009 DNK983009 DXG983009 EHC983009 EQY983009 FAU983009 FKQ983009 FUM983009 GEI983009 GOE983009 GYA983009 HHW983009 HRS983009 IBO983009 ILK983009 IVG983009 JFC983009 JOY983009 JYU983009 KIQ983009 KSM983009 LCI983009 LME983009 LWA983009 MFW983009 MPS983009 MZO983009 NJK983009 NTG983009 ODC983009 OMY983009 OWU983009 PGQ983009 PQM983009 QAI983009 QKE983009 QUA983009 RDW983009 RNS983009 RXO983009 SHK983009 SRG983009 TBC983009 TKY983009 TUU983009 UEQ983009 UOM983009 UYI983009 VIE983009 VSA983009 WBW983009 WLS983009 WVO983009 X65543 JU65543 TQ65543 ADM65543 ANI65543 AXE65543 BHA65543 BQW65543 CAS65543 CKO65543 CUK65543 DEG65543 DOC65543 DXY65543 EHU65543 ERQ65543 FBM65543 FLI65543 FVE65543 GFA65543 GOW65543 GYS65543 HIO65543 HSK65543 ICG65543 IMC65543 IVY65543 JFU65543 JPQ65543 JZM65543 KJI65543 KTE65543 LDA65543 LMW65543 LWS65543 MGO65543 MQK65543 NAG65543 NKC65543 NTY65543 ODU65543 ONQ65543 OXM65543 PHI65543 PRE65543 QBA65543 QKW65543 QUS65543 REO65543 ROK65543 RYG65543 SIC65543 SRY65543 TBU65543 TLQ65543 TVM65543 UFI65543 UPE65543 UZA65543 VIW65543 VSS65543 WCO65543 WMK65543 WWG65543 X131079 JU131079 TQ131079 ADM131079 ANI131079 AXE131079 BHA131079 BQW131079 CAS131079 CKO131079 CUK131079 DEG131079 DOC131079 DXY131079 EHU131079 ERQ131079 FBM131079 FLI131079 FVE131079 GFA131079 GOW131079 GYS131079 HIO131079 HSK131079 ICG131079 IMC131079 IVY131079 JFU131079 JPQ131079 JZM131079 KJI131079 KTE131079 LDA131079 LMW131079 LWS131079 MGO131079 MQK131079 NAG131079 NKC131079 NTY131079 ODU131079 ONQ131079 OXM131079 PHI131079 PRE131079 QBA131079 QKW131079 QUS131079 REO131079 ROK131079 RYG131079 SIC131079 SRY131079 TBU131079 TLQ131079 TVM131079 UFI131079 UPE131079 UZA131079 VIW131079 VSS131079 WCO131079 WMK131079 WWG131079 X196615 JU196615 TQ196615 ADM196615 ANI196615 AXE196615 BHA196615 BQW196615 CAS196615 CKO196615 CUK196615 DEG196615 DOC196615 DXY196615 EHU196615 ERQ196615 FBM196615 FLI196615 FVE196615 GFA196615 GOW196615 GYS196615 HIO196615 HSK196615 ICG196615 IMC196615 IVY196615 JFU196615 JPQ196615 JZM196615 KJI196615 KTE196615 LDA196615 LMW196615 LWS196615 MGO196615 MQK196615 NAG196615 NKC196615 NTY196615 ODU196615 ONQ196615 OXM196615 PHI196615 PRE196615 QBA196615 QKW196615 QUS196615 REO196615 ROK196615 RYG196615 SIC196615 SRY196615 TBU196615 TLQ196615 TVM196615 UFI196615 UPE196615 UZA196615 VIW196615 VSS196615 WCO196615 WMK196615 WWG196615 X262151 JU262151 TQ262151 ADM262151 ANI262151 AXE262151 BHA262151 BQW262151 CAS262151 CKO262151 CUK262151 DEG262151 DOC262151 DXY262151 EHU262151 ERQ262151 FBM262151 FLI262151 FVE262151 GFA262151 GOW262151 GYS262151 HIO262151 HSK262151 ICG262151 IMC262151 IVY262151 JFU262151 JPQ262151 JZM262151 KJI262151 KTE262151 LDA262151 LMW262151 LWS262151 MGO262151 MQK262151 NAG262151 NKC262151 NTY262151 ODU262151 ONQ262151 OXM262151 PHI262151 PRE262151 QBA262151 QKW262151 QUS262151 REO262151 ROK262151 RYG262151 SIC262151 SRY262151 TBU262151 TLQ262151 TVM262151 UFI262151 UPE262151 UZA262151 VIW262151 VSS262151 WCO262151 WMK262151 WWG262151 X327687 JU327687 TQ327687 ADM327687 ANI327687 AXE327687 BHA327687 BQW327687 CAS327687 CKO327687 CUK327687 DEG327687 DOC327687 DXY327687 EHU327687 ERQ327687 FBM327687 FLI327687 FVE327687 GFA327687 GOW327687 GYS327687 HIO327687 HSK327687 ICG327687 IMC327687 IVY327687 JFU327687 JPQ327687 JZM327687 KJI327687 KTE327687 LDA327687 LMW327687 LWS327687 MGO327687 MQK327687 NAG327687 NKC327687 NTY327687 ODU327687 ONQ327687 OXM327687 PHI327687 PRE327687 QBA327687 QKW327687 QUS327687 REO327687 ROK327687 RYG327687 SIC327687 SRY327687 TBU327687 TLQ327687 TVM327687 UFI327687 UPE327687 UZA327687 VIW327687 VSS327687 WCO327687 WMK327687 WWG327687 X393223 JU393223 TQ393223 ADM393223 ANI393223 AXE393223 BHA393223 BQW393223 CAS393223 CKO393223 CUK393223 DEG393223 DOC393223 DXY393223 EHU393223 ERQ393223 FBM393223 FLI393223 FVE393223 GFA393223 GOW393223 GYS393223 HIO393223 HSK393223 ICG393223 IMC393223 IVY393223 JFU393223 JPQ393223 JZM393223 KJI393223 KTE393223 LDA393223 LMW393223 LWS393223 MGO393223 MQK393223 NAG393223 NKC393223 NTY393223 ODU393223 ONQ393223 OXM393223 PHI393223 PRE393223 QBA393223 QKW393223 QUS393223 REO393223 ROK393223 RYG393223 SIC393223 SRY393223 TBU393223 TLQ393223 TVM393223 UFI393223 UPE393223 UZA393223 VIW393223 VSS393223 WCO393223 WMK393223 WWG393223 X458759 JU458759 TQ458759 ADM458759 ANI458759 AXE458759 BHA458759 BQW458759 CAS458759 CKO458759 CUK458759 DEG458759 DOC458759 DXY458759 EHU458759 ERQ458759 FBM458759 FLI458759 FVE458759 GFA458759 GOW458759 GYS458759 HIO458759 HSK458759 ICG458759 IMC458759 IVY458759 JFU458759 JPQ458759 JZM458759 KJI458759 KTE458759 LDA458759 LMW458759 LWS458759 MGO458759 MQK458759 NAG458759 NKC458759 NTY458759 ODU458759 ONQ458759 OXM458759 PHI458759 PRE458759 QBA458759 QKW458759 QUS458759 REO458759 ROK458759 RYG458759 SIC458759 SRY458759 TBU458759 TLQ458759 TVM458759 UFI458759 UPE458759 UZA458759 VIW458759 VSS458759 WCO458759 WMK458759 WWG458759 X524295 JU524295 TQ524295 ADM524295 ANI524295 AXE524295 BHA524295 BQW524295 CAS524295 CKO524295 CUK524295 DEG524295 DOC524295 DXY524295 EHU524295 ERQ524295 FBM524295 FLI524295 FVE524295 GFA524295 GOW524295 GYS524295 HIO524295 HSK524295 ICG524295 IMC524295 IVY524295 JFU524295 JPQ524295 JZM524295 KJI524295 KTE524295 LDA524295 LMW524295 LWS524295 MGO524295 MQK524295 NAG524295 NKC524295 NTY524295 ODU524295 ONQ524295 OXM524295 PHI524295 PRE524295 QBA524295 QKW524295 QUS524295 REO524295 ROK524295 RYG524295 SIC524295 SRY524295 TBU524295 TLQ524295 TVM524295 UFI524295 UPE524295 UZA524295 VIW524295 VSS524295 WCO524295 WMK524295 WWG524295 X589831 JU589831 TQ589831 ADM589831 ANI589831 AXE589831 BHA589831 BQW589831 CAS589831 CKO589831 CUK589831 DEG589831 DOC589831 DXY589831 EHU589831 ERQ589831 FBM589831 FLI589831 FVE589831 GFA589831 GOW589831 GYS589831 HIO589831 HSK589831 ICG589831 IMC589831 IVY589831 JFU589831 JPQ589831 JZM589831 KJI589831 KTE589831 LDA589831 LMW589831 LWS589831 MGO589831 MQK589831 NAG589831 NKC589831 NTY589831 ODU589831 ONQ589831 OXM589831 PHI589831 PRE589831 QBA589831 QKW589831 QUS589831 REO589831 ROK589831 RYG589831 SIC589831 SRY589831 TBU589831 TLQ589831 TVM589831 UFI589831 UPE589831 UZA589831 VIW589831 VSS589831 WCO589831 WMK589831 WWG589831 X655367 JU655367 TQ655367 ADM655367 ANI655367 AXE655367 BHA655367 BQW655367 CAS655367 CKO655367 CUK655367 DEG655367 DOC655367 DXY655367 EHU655367 ERQ655367 FBM655367 FLI655367 FVE655367 GFA655367 GOW655367 GYS655367 HIO655367 HSK655367 ICG655367 IMC655367 IVY655367 JFU655367 JPQ655367 JZM655367 KJI655367 KTE655367 LDA655367 LMW655367 LWS655367 MGO655367 MQK655367 NAG655367 NKC655367 NTY655367 ODU655367 ONQ655367 OXM655367 PHI655367 PRE655367 QBA655367 QKW655367 QUS655367 REO655367 ROK655367 RYG655367 SIC655367 SRY655367 TBU655367 TLQ655367 TVM655367 UFI655367 UPE655367 UZA655367 VIW655367 VSS655367 WCO655367 WMK655367 WWG655367 X720903 JU720903 TQ720903 ADM720903 ANI720903 AXE720903 BHA720903 BQW720903 CAS720903 CKO720903 CUK720903 DEG720903 DOC720903 DXY720903 EHU720903 ERQ720903 FBM720903 FLI720903 FVE720903 GFA720903 GOW720903 GYS720903 HIO720903 HSK720903 ICG720903 IMC720903 IVY720903 JFU720903 JPQ720903 JZM720903 KJI720903 KTE720903 LDA720903 LMW720903 LWS720903 MGO720903 MQK720903 NAG720903 NKC720903 NTY720903 ODU720903 ONQ720903 OXM720903 PHI720903 PRE720903 QBA720903 QKW720903 QUS720903 REO720903 ROK720903 RYG720903 SIC720903 SRY720903 TBU720903 TLQ720903 TVM720903 UFI720903 UPE720903 UZA720903 VIW720903 VSS720903 WCO720903 WMK720903 WWG720903 X786439 JU786439 TQ786439 ADM786439 ANI786439 AXE786439 BHA786439 BQW786439 CAS786439 CKO786439 CUK786439 DEG786439 DOC786439 DXY786439 EHU786439 ERQ786439 FBM786439 FLI786439 FVE786439 GFA786439 GOW786439 GYS786439 HIO786439 HSK786439 ICG786439 IMC786439 IVY786439 JFU786439 JPQ786439 JZM786439 KJI786439 KTE786439 LDA786439 LMW786439 LWS786439 MGO786439 MQK786439 NAG786439 NKC786439 NTY786439 ODU786439 ONQ786439 OXM786439 PHI786439 PRE786439 QBA786439 QKW786439 QUS786439 REO786439 ROK786439 RYG786439 SIC786439 SRY786439 TBU786439 TLQ786439 TVM786439 UFI786439 UPE786439 UZA786439 VIW786439 VSS786439 WCO786439 WMK786439 WWG786439 X851975 JU851975 TQ851975 ADM851975 ANI851975 AXE851975 BHA851975 BQW851975 CAS851975 CKO851975 CUK851975 DEG851975 DOC851975 DXY851975 EHU851975 ERQ851975 FBM851975 FLI851975 FVE851975 GFA851975 GOW851975 GYS851975 HIO851975 HSK851975 ICG851975 IMC851975 IVY851975 JFU851975 JPQ851975 JZM851975 KJI851975 KTE851975 LDA851975 LMW851975 LWS851975 MGO851975 MQK851975 NAG851975 NKC851975 NTY851975 ODU851975 ONQ851975 OXM851975 PHI851975 PRE851975 QBA851975 QKW851975 QUS851975 REO851975 ROK851975 RYG851975 SIC851975 SRY851975 TBU851975 TLQ851975 TVM851975 UFI851975 UPE851975 UZA851975 VIW851975 VSS851975 WCO851975 WMK851975 WWG851975 X917511 JU917511 TQ917511 ADM917511 ANI917511 AXE917511 BHA917511 BQW917511 CAS917511 CKO917511 CUK917511 DEG917511 DOC917511 DXY917511 EHU917511 ERQ917511 FBM917511 FLI917511 FVE917511 GFA917511 GOW917511 GYS917511 HIO917511 HSK917511 ICG917511 IMC917511 IVY917511 JFU917511 JPQ917511 JZM917511 KJI917511 KTE917511 LDA917511 LMW917511 LWS917511 MGO917511 MQK917511 NAG917511 NKC917511 NTY917511 ODU917511 ONQ917511 OXM917511 PHI917511 PRE917511 QBA917511 QKW917511 QUS917511 REO917511 ROK917511 RYG917511 SIC917511 SRY917511 TBU917511 TLQ917511 TVM917511 UFI917511 UPE917511 UZA917511 VIW917511 VSS917511 WCO917511 WMK917511 WWG917511 X983047 JU983047 TQ983047 ADM983047 ANI983047 AXE983047 BHA983047 BQW983047 CAS983047 CKO983047 CUK983047 DEG983047 DOC983047 DXY983047 EHU983047 ERQ983047 FBM983047 FLI983047 FVE983047 GFA983047 GOW983047 GYS983047 HIO983047 HSK983047 ICG983047 IMC983047 IVY983047 JFU983047 JPQ983047 JZM983047 KJI983047 KTE983047 LDA983047 LMW983047 LWS983047 MGO983047 MQK983047 NAG983047 NKC983047 NTY983047 ODU983047 ONQ983047 OXM983047 PHI983047 PRE983047 QBA983047 QKW983047 QUS983047 REO983047 ROK983047 RYG983047 SIC983047 SRY983047 TBU983047 TLQ983047 TVM983047 UFI983047 UPE983047 UZA983047 VIW983047 VSS983047 WCO983047 WMK983047 WWG983047 C65545 JB65545 SX65545 ACT65545 AMP65545 AWL65545 BGH65545 BQD65545 BZZ65545 CJV65545 CTR65545 DDN65545 DNJ65545 DXF65545 EHB65545 EQX65545 FAT65545 FKP65545 FUL65545 GEH65545 GOD65545 GXZ65545 HHV65545 HRR65545 IBN65545 ILJ65545 IVF65545 JFB65545 JOX65545 JYT65545 KIP65545 KSL65545 LCH65545 LMD65545 LVZ65545 MFV65545 MPR65545 MZN65545 NJJ65545 NTF65545 ODB65545 OMX65545 OWT65545 PGP65545 PQL65545 QAH65545 QKD65545 QTZ65545 RDV65545 RNR65545 RXN65545 SHJ65545 SRF65545 TBB65545 TKX65545 TUT65545 UEP65545 UOL65545 UYH65545 VID65545 VRZ65545 WBV65545 WLR65545 WVN65545 C131081 JB131081 SX131081 ACT131081 AMP131081 AWL131081 BGH131081 BQD131081 BZZ131081 CJV131081 CTR131081 DDN131081 DNJ131081 DXF131081 EHB131081 EQX131081 FAT131081 FKP131081 FUL131081 GEH131081 GOD131081 GXZ131081 HHV131081 HRR131081 IBN131081 ILJ131081 IVF131081 JFB131081 JOX131081 JYT131081 KIP131081 KSL131081 LCH131081 LMD131081 LVZ131081 MFV131081 MPR131081 MZN131081 NJJ131081 NTF131081 ODB131081 OMX131081 OWT131081 PGP131081 PQL131081 QAH131081 QKD131081 QTZ131081 RDV131081 RNR131081 RXN131081 SHJ131081 SRF131081 TBB131081 TKX131081 TUT131081 UEP131081 UOL131081 UYH131081 VID131081 VRZ131081 WBV131081 WLR131081 WVN131081 C196617 JB196617 SX196617 ACT196617 AMP196617 AWL196617 BGH196617 BQD196617 BZZ196617 CJV196617 CTR196617 DDN196617 DNJ196617 DXF196617 EHB196617 EQX196617 FAT196617 FKP196617 FUL196617 GEH196617 GOD196617 GXZ196617 HHV196617 HRR196617 IBN196617 ILJ196617 IVF196617 JFB196617 JOX196617 JYT196617 KIP196617 KSL196617 LCH196617 LMD196617 LVZ196617 MFV196617 MPR196617 MZN196617 NJJ196617 NTF196617 ODB196617 OMX196617 OWT196617 PGP196617 PQL196617 QAH196617 QKD196617 QTZ196617 RDV196617 RNR196617 RXN196617 SHJ196617 SRF196617 TBB196617 TKX196617 TUT196617 UEP196617 UOL196617 UYH196617 VID196617 VRZ196617 WBV196617 WLR196617 WVN196617 C262153 JB262153 SX262153 ACT262153 AMP262153 AWL262153 BGH262153 BQD262153 BZZ262153 CJV262153 CTR262153 DDN262153 DNJ262153 DXF262153 EHB262153 EQX262153 FAT262153 FKP262153 FUL262153 GEH262153 GOD262153 GXZ262153 HHV262153 HRR262153 IBN262153 ILJ262153 IVF262153 JFB262153 JOX262153 JYT262153 KIP262153 KSL262153 LCH262153 LMD262153 LVZ262153 MFV262153 MPR262153 MZN262153 NJJ262153 NTF262153 ODB262153 OMX262153 OWT262153 PGP262153 PQL262153 QAH262153 QKD262153 QTZ262153 RDV262153 RNR262153 RXN262153 SHJ262153 SRF262153 TBB262153 TKX262153 TUT262153 UEP262153 UOL262153 UYH262153 VID262153 VRZ262153 WBV262153 WLR262153 WVN262153 C327689 JB327689 SX327689 ACT327689 AMP327689 AWL327689 BGH327689 BQD327689 BZZ327689 CJV327689 CTR327689 DDN327689 DNJ327689 DXF327689 EHB327689 EQX327689 FAT327689 FKP327689 FUL327689 GEH327689 GOD327689 GXZ327689 HHV327689 HRR327689 IBN327689 ILJ327689 IVF327689 JFB327689 JOX327689 JYT327689 KIP327689 KSL327689 LCH327689 LMD327689 LVZ327689 MFV327689 MPR327689 MZN327689 NJJ327689 NTF327689 ODB327689 OMX327689 OWT327689 PGP327689 PQL327689 QAH327689 QKD327689 QTZ327689 RDV327689 RNR327689 RXN327689 SHJ327689 SRF327689 TBB327689 TKX327689 TUT327689 UEP327689 UOL327689 UYH327689 VID327689 VRZ327689 WBV327689 WLR327689 WVN327689 C393225 JB393225 SX393225 ACT393225 AMP393225 AWL393225 BGH393225 BQD393225 BZZ393225 CJV393225 CTR393225 DDN393225 DNJ393225 DXF393225 EHB393225 EQX393225 FAT393225 FKP393225 FUL393225 GEH393225 GOD393225 GXZ393225 HHV393225 HRR393225 IBN393225 ILJ393225 IVF393225 JFB393225 JOX393225 JYT393225 KIP393225 KSL393225 LCH393225 LMD393225 LVZ393225 MFV393225 MPR393225 MZN393225 NJJ393225 NTF393225 ODB393225 OMX393225 OWT393225 PGP393225 PQL393225 QAH393225 QKD393225 QTZ393225 RDV393225 RNR393225 RXN393225 SHJ393225 SRF393225 TBB393225 TKX393225 TUT393225 UEP393225 UOL393225 UYH393225 VID393225 VRZ393225 WBV393225 WLR393225 WVN393225 C458761 JB458761 SX458761 ACT458761 AMP458761 AWL458761 BGH458761 BQD458761 BZZ458761 CJV458761 CTR458761 DDN458761 DNJ458761 DXF458761 EHB458761 EQX458761 FAT458761 FKP458761 FUL458761 GEH458761 GOD458761 GXZ458761 HHV458761 HRR458761 IBN458761 ILJ458761 IVF458761 JFB458761 JOX458761 JYT458761 KIP458761 KSL458761 LCH458761 LMD458761 LVZ458761 MFV458761 MPR458761 MZN458761 NJJ458761 NTF458761 ODB458761 OMX458761 OWT458761 PGP458761 PQL458761 QAH458761 QKD458761 QTZ458761 RDV458761 RNR458761 RXN458761 SHJ458761 SRF458761 TBB458761 TKX458761 TUT458761 UEP458761 UOL458761 UYH458761 VID458761 VRZ458761 WBV458761 WLR458761 WVN458761 C524297 JB524297 SX524297 ACT524297 AMP524297 AWL524297 BGH524297 BQD524297 BZZ524297 CJV524297 CTR524297 DDN524297 DNJ524297 DXF524297 EHB524297 EQX524297 FAT524297 FKP524297 FUL524297 GEH524297 GOD524297 GXZ524297 HHV524297 HRR524297 IBN524297 ILJ524297 IVF524297 JFB524297 JOX524297 JYT524297 KIP524297 KSL524297 LCH524297 LMD524297 LVZ524297 MFV524297 MPR524297 MZN524297 NJJ524297 NTF524297 ODB524297 OMX524297 OWT524297 PGP524297 PQL524297 QAH524297 QKD524297 QTZ524297 RDV524297 RNR524297 RXN524297 SHJ524297 SRF524297 TBB524297 TKX524297 TUT524297 UEP524297 UOL524297 UYH524297 VID524297 VRZ524297 WBV524297 WLR524297 WVN524297 C589833 JB589833 SX589833 ACT589833 AMP589833 AWL589833 BGH589833 BQD589833 BZZ589833 CJV589833 CTR589833 DDN589833 DNJ589833 DXF589833 EHB589833 EQX589833 FAT589833 FKP589833 FUL589833 GEH589833 GOD589833 GXZ589833 HHV589833 HRR589833 IBN589833 ILJ589833 IVF589833 JFB589833 JOX589833 JYT589833 KIP589833 KSL589833 LCH589833 LMD589833 LVZ589833 MFV589833 MPR589833 MZN589833 NJJ589833 NTF589833 ODB589833 OMX589833 OWT589833 PGP589833 PQL589833 QAH589833 QKD589833 QTZ589833 RDV589833 RNR589833 RXN589833 SHJ589833 SRF589833 TBB589833 TKX589833 TUT589833 UEP589833 UOL589833 UYH589833 VID589833 VRZ589833 WBV589833 WLR589833 WVN589833 C655369 JB655369 SX655369 ACT655369 AMP655369 AWL655369 BGH655369 BQD655369 BZZ655369 CJV655369 CTR655369 DDN655369 DNJ655369 DXF655369 EHB655369 EQX655369 FAT655369 FKP655369 FUL655369 GEH655369 GOD655369 GXZ655369 HHV655369 HRR655369 IBN655369 ILJ655369 IVF655369 JFB655369 JOX655369 JYT655369 KIP655369 KSL655369 LCH655369 LMD655369 LVZ655369 MFV655369 MPR655369 MZN655369 NJJ655369 NTF655369 ODB655369 OMX655369 OWT655369 PGP655369 PQL655369 QAH655369 QKD655369 QTZ655369 RDV655369 RNR655369 RXN655369 SHJ655369 SRF655369 TBB655369 TKX655369 TUT655369 UEP655369 UOL655369 UYH655369 VID655369 VRZ655369 WBV655369 WLR655369 WVN655369 C720905 JB720905 SX720905 ACT720905 AMP720905 AWL720905 BGH720905 BQD720905 BZZ720905 CJV720905 CTR720905 DDN720905 DNJ720905 DXF720905 EHB720905 EQX720905 FAT720905 FKP720905 FUL720905 GEH720905 GOD720905 GXZ720905 HHV720905 HRR720905 IBN720905 ILJ720905 IVF720905 JFB720905 JOX720905 JYT720905 KIP720905 KSL720905 LCH720905 LMD720905 LVZ720905 MFV720905 MPR720905 MZN720905 NJJ720905 NTF720905 ODB720905 OMX720905 OWT720905 PGP720905 PQL720905 QAH720905 QKD720905 QTZ720905 RDV720905 RNR720905 RXN720905 SHJ720905 SRF720905 TBB720905 TKX720905 TUT720905 UEP720905 UOL720905 UYH720905 VID720905 VRZ720905 WBV720905 WLR720905 WVN720905 C786441 JB786441 SX786441 ACT786441 AMP786441 AWL786441 BGH786441 BQD786441 BZZ786441 CJV786441 CTR786441 DDN786441 DNJ786441 DXF786441 EHB786441 EQX786441 FAT786441 FKP786441 FUL786441 GEH786441 GOD786441 GXZ786441 HHV786441 HRR786441 IBN786441 ILJ786441 IVF786441 JFB786441 JOX786441 JYT786441 KIP786441 KSL786441 LCH786441 LMD786441 LVZ786441 MFV786441 MPR786441 MZN786441 NJJ786441 NTF786441 ODB786441 OMX786441 OWT786441 PGP786441 PQL786441 QAH786441 QKD786441 QTZ786441 RDV786441 RNR786441 RXN786441 SHJ786441 SRF786441 TBB786441 TKX786441 TUT786441 UEP786441 UOL786441 UYH786441 VID786441 VRZ786441 WBV786441 WLR786441 WVN786441 C851977 JB851977 SX851977 ACT851977 AMP851977 AWL851977 BGH851977 BQD851977 BZZ851977 CJV851977 CTR851977 DDN851977 DNJ851977 DXF851977 EHB851977 EQX851977 FAT851977 FKP851977 FUL851977 GEH851977 GOD851977 GXZ851977 HHV851977 HRR851977 IBN851977 ILJ851977 IVF851977 JFB851977 JOX851977 JYT851977 KIP851977 KSL851977 LCH851977 LMD851977 LVZ851977 MFV851977 MPR851977 MZN851977 NJJ851977 NTF851977 ODB851977 OMX851977 OWT851977 PGP851977 PQL851977 QAH851977 QKD851977 QTZ851977 RDV851977 RNR851977 RXN851977 SHJ851977 SRF851977 TBB851977 TKX851977 TUT851977 UEP851977 UOL851977 UYH851977 VID851977 VRZ851977 WBV851977 WLR851977 WVN851977 C917513 JB917513 SX917513 ACT917513 AMP917513 AWL917513 BGH917513 BQD917513 BZZ917513 CJV917513 CTR917513 DDN917513 DNJ917513 DXF917513 EHB917513 EQX917513 FAT917513 FKP917513 FUL917513 GEH917513 GOD917513 GXZ917513 HHV917513 HRR917513 IBN917513 ILJ917513 IVF917513 JFB917513 JOX917513 JYT917513 KIP917513 KSL917513 LCH917513 LMD917513 LVZ917513 MFV917513 MPR917513 MZN917513 NJJ917513 NTF917513 ODB917513 OMX917513 OWT917513 PGP917513 PQL917513 QAH917513 QKD917513 QTZ917513 RDV917513 RNR917513 RXN917513 SHJ917513 SRF917513 TBB917513 TKX917513 TUT917513 UEP917513 UOL917513 UYH917513 VID917513 VRZ917513 WBV917513 WLR917513 WVN917513 C983049 JB983049 SX983049 ACT983049 AMP983049 AWL983049 BGH983049 BQD983049 BZZ983049 CJV983049 CTR983049 DDN983049 DNJ983049 DXF983049 EHB983049 EQX983049 FAT983049 FKP983049 FUL983049 GEH983049 GOD983049 GXZ983049 HHV983049 HRR983049 IBN983049 ILJ983049 IVF983049 JFB983049 JOX983049 JYT983049 KIP983049 KSL983049 LCH983049 LMD983049 LVZ983049 MFV983049 MPR983049 MZN983049 NJJ983049 NTF983049 ODB983049 OMX983049 OWT983049 PGP983049 PQL983049 QAH983049 QKD983049 QTZ983049 RDV983049 RNR983049 RXN983049 SHJ983049 SRF983049 TBB983049 TKX983049 TUT983049 UEP983049 UOL983049 UYH983049 VID983049 VRZ983049 WBV983049 WLR983049 WVN983049 C65543 JB65543 SX65543 ACT65543 AMP65543 AWL65543 BGH65543 BQD65543 BZZ65543 CJV65543 CTR65543 DDN65543 DNJ65543 DXF65543 EHB65543 EQX65543 FAT65543 FKP65543 FUL65543 GEH65543 GOD65543 GXZ65543 HHV65543 HRR65543 IBN65543 ILJ65543 IVF65543 JFB65543 JOX65543 JYT65543 KIP65543 KSL65543 LCH65543 LMD65543 LVZ65543 MFV65543 MPR65543 MZN65543 NJJ65543 NTF65543 ODB65543 OMX65543 OWT65543 PGP65543 PQL65543 QAH65543 QKD65543 QTZ65543 RDV65543 RNR65543 RXN65543 SHJ65543 SRF65543 TBB65543 TKX65543 TUT65543 UEP65543 UOL65543 UYH65543 VID65543 VRZ65543 WBV65543 WLR65543 WVN65543 C131079 JB131079 SX131079 ACT131079 AMP131079 AWL131079 BGH131079 BQD131079 BZZ131079 CJV131079 CTR131079 DDN131079 DNJ131079 DXF131079 EHB131079 EQX131079 FAT131079 FKP131079 FUL131079 GEH131079 GOD131079 GXZ131079 HHV131079 HRR131079 IBN131079 ILJ131079 IVF131079 JFB131079 JOX131079 JYT131079 KIP131079 KSL131079 LCH131079 LMD131079 LVZ131079 MFV131079 MPR131079 MZN131079 NJJ131079 NTF131079 ODB131079 OMX131079 OWT131079 PGP131079 PQL131079 QAH131079 QKD131079 QTZ131079 RDV131079 RNR131079 RXN131079 SHJ131079 SRF131079 TBB131079 TKX131079 TUT131079 UEP131079 UOL131079 UYH131079 VID131079 VRZ131079 WBV131079 WLR131079 WVN131079 C196615 JB196615 SX196615 ACT196615 AMP196615 AWL196615 BGH196615 BQD196615 BZZ196615 CJV196615 CTR196615 DDN196615 DNJ196615 DXF196615 EHB196615 EQX196615 FAT196615 FKP196615 FUL196615 GEH196615 GOD196615 GXZ196615 HHV196615 HRR196615 IBN196615 ILJ196615 IVF196615 JFB196615 JOX196615 JYT196615 KIP196615 KSL196615 LCH196615 LMD196615 LVZ196615 MFV196615 MPR196615 MZN196615 NJJ196615 NTF196615 ODB196615 OMX196615 OWT196615 PGP196615 PQL196615 QAH196615 QKD196615 QTZ196615 RDV196615 RNR196615 RXN196615 SHJ196615 SRF196615 TBB196615 TKX196615 TUT196615 UEP196615 UOL196615 UYH196615 VID196615 VRZ196615 WBV196615 WLR196615 WVN196615 C262151 JB262151 SX262151 ACT262151 AMP262151 AWL262151 BGH262151 BQD262151 BZZ262151 CJV262151 CTR262151 DDN262151 DNJ262151 DXF262151 EHB262151 EQX262151 FAT262151 FKP262151 FUL262151 GEH262151 GOD262151 GXZ262151 HHV262151 HRR262151 IBN262151 ILJ262151 IVF262151 JFB262151 JOX262151 JYT262151 KIP262151 KSL262151 LCH262151 LMD262151 LVZ262151 MFV262151 MPR262151 MZN262151 NJJ262151 NTF262151 ODB262151 OMX262151 OWT262151 PGP262151 PQL262151 QAH262151 QKD262151 QTZ262151 RDV262151 RNR262151 RXN262151 SHJ262151 SRF262151 TBB262151 TKX262151 TUT262151 UEP262151 UOL262151 UYH262151 VID262151 VRZ262151 WBV262151 WLR262151 WVN262151 C327687 JB327687 SX327687 ACT327687 AMP327687 AWL327687 BGH327687 BQD327687 BZZ327687 CJV327687 CTR327687 DDN327687 DNJ327687 DXF327687 EHB327687 EQX327687 FAT327687 FKP327687 FUL327687 GEH327687 GOD327687 GXZ327687 HHV327687 HRR327687 IBN327687 ILJ327687 IVF327687 JFB327687 JOX327687 JYT327687 KIP327687 KSL327687 LCH327687 LMD327687 LVZ327687 MFV327687 MPR327687 MZN327687 NJJ327687 NTF327687 ODB327687 OMX327687 OWT327687 PGP327687 PQL327687 QAH327687 QKD327687 QTZ327687 RDV327687 RNR327687 RXN327687 SHJ327687 SRF327687 TBB327687 TKX327687 TUT327687 UEP327687 UOL327687 UYH327687 VID327687 VRZ327687 WBV327687 WLR327687 WVN327687 C393223 JB393223 SX393223 ACT393223 AMP393223 AWL393223 BGH393223 BQD393223 BZZ393223 CJV393223 CTR393223 DDN393223 DNJ393223 DXF393223 EHB393223 EQX393223 FAT393223 FKP393223 FUL393223 GEH393223 GOD393223 GXZ393223 HHV393223 HRR393223 IBN393223 ILJ393223 IVF393223 JFB393223 JOX393223 JYT393223 KIP393223 KSL393223 LCH393223 LMD393223 LVZ393223 MFV393223 MPR393223 MZN393223 NJJ393223 NTF393223 ODB393223 OMX393223 OWT393223 PGP393223 PQL393223 QAH393223 QKD393223 QTZ393223 RDV393223 RNR393223 RXN393223 SHJ393223 SRF393223 TBB393223 TKX393223 TUT393223 UEP393223 UOL393223 UYH393223 VID393223 VRZ393223 WBV393223 WLR393223 WVN393223 C458759 JB458759 SX458759 ACT458759 AMP458759 AWL458759 BGH458759 BQD458759 BZZ458759 CJV458759 CTR458759 DDN458759 DNJ458759 DXF458759 EHB458759 EQX458759 FAT458759 FKP458759 FUL458759 GEH458759 GOD458759 GXZ458759 HHV458759 HRR458759 IBN458759 ILJ458759 IVF458759 JFB458759 JOX458759 JYT458759 KIP458759 KSL458759 LCH458759 LMD458759 LVZ458759 MFV458759 MPR458759 MZN458759 NJJ458759 NTF458759 ODB458759 OMX458759 OWT458759 PGP458759 PQL458759 QAH458759 QKD458759 QTZ458759 RDV458759 RNR458759 RXN458759 SHJ458759 SRF458759 TBB458759 TKX458759 TUT458759 UEP458759 UOL458759 UYH458759 VID458759 VRZ458759 WBV458759 WLR458759 WVN458759 C524295 JB524295 SX524295 ACT524295 AMP524295 AWL524295 BGH524295 BQD524295 BZZ524295 CJV524295 CTR524295 DDN524295 DNJ524295 DXF524295 EHB524295 EQX524295 FAT524295 FKP524295 FUL524295 GEH524295 GOD524295 GXZ524295 HHV524295 HRR524295 IBN524295 ILJ524295 IVF524295 JFB524295 JOX524295 JYT524295 KIP524295 KSL524295 LCH524295 LMD524295 LVZ524295 MFV524295 MPR524295 MZN524295 NJJ524295 NTF524295 ODB524295 OMX524295 OWT524295 PGP524295 PQL524295 QAH524295 QKD524295 QTZ524295 RDV524295 RNR524295 RXN524295 SHJ524295 SRF524295 TBB524295 TKX524295 TUT524295 UEP524295 UOL524295 UYH524295 VID524295 VRZ524295 WBV524295 WLR524295 WVN524295 C589831 JB589831 SX589831 ACT589831 AMP589831 AWL589831 BGH589831 BQD589831 BZZ589831 CJV589831 CTR589831 DDN589831 DNJ589831 DXF589831 EHB589831 EQX589831 FAT589831 FKP589831 FUL589831 GEH589831 GOD589831 GXZ589831 HHV589831 HRR589831 IBN589831 ILJ589831 IVF589831 JFB589831 JOX589831 JYT589831 KIP589831 KSL589831 LCH589831 LMD589831 LVZ589831 MFV589831 MPR589831 MZN589831 NJJ589831 NTF589831 ODB589831 OMX589831 OWT589831 PGP589831 PQL589831 QAH589831 QKD589831 QTZ589831 RDV589831 RNR589831 RXN589831 SHJ589831 SRF589831 TBB589831 TKX589831 TUT589831 UEP589831 UOL589831 UYH589831 VID589831 VRZ589831 WBV589831 WLR589831 WVN589831 C655367 JB655367 SX655367 ACT655367 AMP655367 AWL655367 BGH655367 BQD655367 BZZ655367 CJV655367 CTR655367 DDN655367 DNJ655367 DXF655367 EHB655367 EQX655367 FAT655367 FKP655367 FUL655367 GEH655367 GOD655367 GXZ655367 HHV655367 HRR655367 IBN655367 ILJ655367 IVF655367 JFB655367 JOX655367 JYT655367 KIP655367 KSL655367 LCH655367 LMD655367 LVZ655367 MFV655367 MPR655367 MZN655367 NJJ655367 NTF655367 ODB655367 OMX655367 OWT655367 PGP655367 PQL655367 QAH655367 QKD655367 QTZ655367 RDV655367 RNR655367 RXN655367 SHJ655367 SRF655367 TBB655367 TKX655367 TUT655367 UEP655367 UOL655367 UYH655367 VID655367 VRZ655367 WBV655367 WLR655367 WVN655367 C720903 JB720903 SX720903 ACT720903 AMP720903 AWL720903 BGH720903 BQD720903 BZZ720903 CJV720903 CTR720903 DDN720903 DNJ720903 DXF720903 EHB720903 EQX720903 FAT720903 FKP720903 FUL720903 GEH720903 GOD720903 GXZ720903 HHV720903 HRR720903 IBN720903 ILJ720903 IVF720903 JFB720903 JOX720903 JYT720903 KIP720903 KSL720903 LCH720903 LMD720903 LVZ720903 MFV720903 MPR720903 MZN720903 NJJ720903 NTF720903 ODB720903 OMX720903 OWT720903 PGP720903 PQL720903 QAH720903 QKD720903 QTZ720903 RDV720903 RNR720903 RXN720903 SHJ720903 SRF720903 TBB720903 TKX720903 TUT720903 UEP720903 UOL720903 UYH720903 VID720903 VRZ720903 WBV720903 WLR720903 WVN720903 C786439 JB786439 SX786439 ACT786439 AMP786439 AWL786439 BGH786439 BQD786439 BZZ786439 CJV786439 CTR786439 DDN786439 DNJ786439 DXF786439 EHB786439 EQX786439 FAT786439 FKP786439 FUL786439 GEH786439 GOD786439 GXZ786439 HHV786439 HRR786439 IBN786439 ILJ786439 IVF786439 JFB786439 JOX786439 JYT786439 KIP786439 KSL786439 LCH786439 LMD786439 LVZ786439 MFV786439 MPR786439 MZN786439 NJJ786439 NTF786439 ODB786439 OMX786439 OWT786439 PGP786439 PQL786439 QAH786439 QKD786439 QTZ786439 RDV786439 RNR786439 RXN786439 SHJ786439 SRF786439 TBB786439 TKX786439 TUT786439 UEP786439 UOL786439 UYH786439 VID786439 VRZ786439 WBV786439 WLR786439 WVN786439 C851975 JB851975 SX851975 ACT851975 AMP851975 AWL851975 BGH851975 BQD851975 BZZ851975 CJV851975 CTR851975 DDN851975 DNJ851975 DXF851975 EHB851975 EQX851975 FAT851975 FKP851975 FUL851975 GEH851975 GOD851975 GXZ851975 HHV851975 HRR851975 IBN851975 ILJ851975 IVF851975 JFB851975 JOX851975 JYT851975 KIP851975 KSL851975 LCH851975 LMD851975 LVZ851975 MFV851975 MPR851975 MZN851975 NJJ851975 NTF851975 ODB851975 OMX851975 OWT851975 PGP851975 PQL851975 QAH851975 QKD851975 QTZ851975 RDV851975 RNR851975 RXN851975 SHJ851975 SRF851975 TBB851975 TKX851975 TUT851975 UEP851975 UOL851975 UYH851975 VID851975 VRZ851975 WBV851975 WLR851975 WVN851975 C917511 JB917511 SX917511 ACT917511 AMP917511 AWL917511 BGH917511 BQD917511 BZZ917511 CJV917511 CTR917511 DDN917511 DNJ917511 DXF917511 EHB917511 EQX917511 FAT917511 FKP917511 FUL917511 GEH917511 GOD917511 GXZ917511 HHV917511 HRR917511 IBN917511 ILJ917511 IVF917511 JFB917511 JOX917511 JYT917511 KIP917511 KSL917511 LCH917511 LMD917511 LVZ917511 MFV917511 MPR917511 MZN917511 NJJ917511 NTF917511 ODB917511 OMX917511 OWT917511 PGP917511 PQL917511 QAH917511 QKD917511 QTZ917511 RDV917511 RNR917511 RXN917511 SHJ917511 SRF917511 TBB917511 TKX917511 TUT917511 UEP917511 UOL917511 UYH917511 VID917511 VRZ917511 WBV917511 WLR917511 WVN917511 C983047 JB983047 SX983047 ACT983047 AMP983047 AWL983047 BGH983047 BQD983047 BZZ983047 CJV983047 CTR983047 DDN983047 DNJ983047 DXF983047 EHB983047 EQX983047 FAT983047 FKP983047 FUL983047 GEH983047 GOD983047 GXZ983047 HHV983047 HRR983047 IBN983047 ILJ983047 IVF983047 JFB983047 JOX983047 JYT983047 KIP983047 KSL983047 LCH983047 LMD983047 LVZ983047 MFV983047 MPR983047 MZN983047 NJJ983047 NTF983047 ODB983047 OMX983047 OWT983047 PGP983047 PQL983047 QAH983047 QKD983047 QTZ983047 RDV983047 RNR983047 RXN983047 SHJ983047 SRF983047 TBB983047 TKX983047 TUT983047 UEP983047 UOL983047 UYH983047 VID983047 VRZ983047 WBV983047 WLR983047 WVN983047 C65540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C131076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C196612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C262148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C327684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C393220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C458756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C524292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C589828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C655364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C720900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C786436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C851972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C917508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C983044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W65549 JT65549 TP65549 ADL65549 ANH65549 AXD65549 BGZ65549 BQV65549 CAR65549 CKN65549 CUJ65549 DEF65549 DOB65549 DXX65549 EHT65549 ERP65549 FBL65549 FLH65549 FVD65549 GEZ65549 GOV65549 GYR65549 HIN65549 HSJ65549 ICF65549 IMB65549 IVX65549 JFT65549 JPP65549 JZL65549 KJH65549 KTD65549 LCZ65549 LMV65549 LWR65549 MGN65549 MQJ65549 NAF65549 NKB65549 NTX65549 ODT65549 ONP65549 OXL65549 PHH65549 PRD65549 QAZ65549 QKV65549 QUR65549 REN65549 ROJ65549 RYF65549 SIB65549 SRX65549 TBT65549 TLP65549 TVL65549 UFH65549 UPD65549 UYZ65549 VIV65549 VSR65549 WCN65549 WMJ65549 WWF65549 W131085 JT131085 TP131085 ADL131085 ANH131085 AXD131085 BGZ131085 BQV131085 CAR131085 CKN131085 CUJ131085 DEF131085 DOB131085 DXX131085 EHT131085 ERP131085 FBL131085 FLH131085 FVD131085 GEZ131085 GOV131085 GYR131085 HIN131085 HSJ131085 ICF131085 IMB131085 IVX131085 JFT131085 JPP131085 JZL131085 KJH131085 KTD131085 LCZ131085 LMV131085 LWR131085 MGN131085 MQJ131085 NAF131085 NKB131085 NTX131085 ODT131085 ONP131085 OXL131085 PHH131085 PRD131085 QAZ131085 QKV131085 QUR131085 REN131085 ROJ131085 RYF131085 SIB131085 SRX131085 TBT131085 TLP131085 TVL131085 UFH131085 UPD131085 UYZ131085 VIV131085 VSR131085 WCN131085 WMJ131085 WWF131085 W196621 JT196621 TP196621 ADL196621 ANH196621 AXD196621 BGZ196621 BQV196621 CAR196621 CKN196621 CUJ196621 DEF196621 DOB196621 DXX196621 EHT196621 ERP196621 FBL196621 FLH196621 FVD196621 GEZ196621 GOV196621 GYR196621 HIN196621 HSJ196621 ICF196621 IMB196621 IVX196621 JFT196621 JPP196621 JZL196621 KJH196621 KTD196621 LCZ196621 LMV196621 LWR196621 MGN196621 MQJ196621 NAF196621 NKB196621 NTX196621 ODT196621 ONP196621 OXL196621 PHH196621 PRD196621 QAZ196621 QKV196621 QUR196621 REN196621 ROJ196621 RYF196621 SIB196621 SRX196621 TBT196621 TLP196621 TVL196621 UFH196621 UPD196621 UYZ196621 VIV196621 VSR196621 WCN196621 WMJ196621 WWF196621 W262157 JT262157 TP262157 ADL262157 ANH262157 AXD262157 BGZ262157 BQV262157 CAR262157 CKN262157 CUJ262157 DEF262157 DOB262157 DXX262157 EHT262157 ERP262157 FBL262157 FLH262157 FVD262157 GEZ262157 GOV262157 GYR262157 HIN262157 HSJ262157 ICF262157 IMB262157 IVX262157 JFT262157 JPP262157 JZL262157 KJH262157 KTD262157 LCZ262157 LMV262157 LWR262157 MGN262157 MQJ262157 NAF262157 NKB262157 NTX262157 ODT262157 ONP262157 OXL262157 PHH262157 PRD262157 QAZ262157 QKV262157 QUR262157 REN262157 ROJ262157 RYF262157 SIB262157 SRX262157 TBT262157 TLP262157 TVL262157 UFH262157 UPD262157 UYZ262157 VIV262157 VSR262157 WCN262157 WMJ262157 WWF262157 W327693 JT327693 TP327693 ADL327693 ANH327693 AXD327693 BGZ327693 BQV327693 CAR327693 CKN327693 CUJ327693 DEF327693 DOB327693 DXX327693 EHT327693 ERP327693 FBL327693 FLH327693 FVD327693 GEZ327693 GOV327693 GYR327693 HIN327693 HSJ327693 ICF327693 IMB327693 IVX327693 JFT327693 JPP327693 JZL327693 KJH327693 KTD327693 LCZ327693 LMV327693 LWR327693 MGN327693 MQJ327693 NAF327693 NKB327693 NTX327693 ODT327693 ONP327693 OXL327693 PHH327693 PRD327693 QAZ327693 QKV327693 QUR327693 REN327693 ROJ327693 RYF327693 SIB327693 SRX327693 TBT327693 TLP327693 TVL327693 UFH327693 UPD327693 UYZ327693 VIV327693 VSR327693 WCN327693 WMJ327693 WWF327693 W393229 JT393229 TP393229 ADL393229 ANH393229 AXD393229 BGZ393229 BQV393229 CAR393229 CKN393229 CUJ393229 DEF393229 DOB393229 DXX393229 EHT393229 ERP393229 FBL393229 FLH393229 FVD393229 GEZ393229 GOV393229 GYR393229 HIN393229 HSJ393229 ICF393229 IMB393229 IVX393229 JFT393229 JPP393229 JZL393229 KJH393229 KTD393229 LCZ393229 LMV393229 LWR393229 MGN393229 MQJ393229 NAF393229 NKB393229 NTX393229 ODT393229 ONP393229 OXL393229 PHH393229 PRD393229 QAZ393229 QKV393229 QUR393229 REN393229 ROJ393229 RYF393229 SIB393229 SRX393229 TBT393229 TLP393229 TVL393229 UFH393229 UPD393229 UYZ393229 VIV393229 VSR393229 WCN393229 WMJ393229 WWF393229 W458765 JT458765 TP458765 ADL458765 ANH458765 AXD458765 BGZ458765 BQV458765 CAR458765 CKN458765 CUJ458765 DEF458765 DOB458765 DXX458765 EHT458765 ERP458765 FBL458765 FLH458765 FVD458765 GEZ458765 GOV458765 GYR458765 HIN458765 HSJ458765 ICF458765 IMB458765 IVX458765 JFT458765 JPP458765 JZL458765 KJH458765 KTD458765 LCZ458765 LMV458765 LWR458765 MGN458765 MQJ458765 NAF458765 NKB458765 NTX458765 ODT458765 ONP458765 OXL458765 PHH458765 PRD458765 QAZ458765 QKV458765 QUR458765 REN458765 ROJ458765 RYF458765 SIB458765 SRX458765 TBT458765 TLP458765 TVL458765 UFH458765 UPD458765 UYZ458765 VIV458765 VSR458765 WCN458765 WMJ458765 WWF458765 W524301 JT524301 TP524301 ADL524301 ANH524301 AXD524301 BGZ524301 BQV524301 CAR524301 CKN524301 CUJ524301 DEF524301 DOB524301 DXX524301 EHT524301 ERP524301 FBL524301 FLH524301 FVD524301 GEZ524301 GOV524301 GYR524301 HIN524301 HSJ524301 ICF524301 IMB524301 IVX524301 JFT524301 JPP524301 JZL524301 KJH524301 KTD524301 LCZ524301 LMV524301 LWR524301 MGN524301 MQJ524301 NAF524301 NKB524301 NTX524301 ODT524301 ONP524301 OXL524301 PHH524301 PRD524301 QAZ524301 QKV524301 QUR524301 REN524301 ROJ524301 RYF524301 SIB524301 SRX524301 TBT524301 TLP524301 TVL524301 UFH524301 UPD524301 UYZ524301 VIV524301 VSR524301 WCN524301 WMJ524301 WWF524301 W589837 JT589837 TP589837 ADL589837 ANH589837 AXD589837 BGZ589837 BQV589837 CAR589837 CKN589837 CUJ589837 DEF589837 DOB589837 DXX589837 EHT589837 ERP589837 FBL589837 FLH589837 FVD589837 GEZ589837 GOV589837 GYR589837 HIN589837 HSJ589837 ICF589837 IMB589837 IVX589837 JFT589837 JPP589837 JZL589837 KJH589837 KTD589837 LCZ589837 LMV589837 LWR589837 MGN589837 MQJ589837 NAF589837 NKB589837 NTX589837 ODT589837 ONP589837 OXL589837 PHH589837 PRD589837 QAZ589837 QKV589837 QUR589837 REN589837 ROJ589837 RYF589837 SIB589837 SRX589837 TBT589837 TLP589837 TVL589837 UFH589837 UPD589837 UYZ589837 VIV589837 VSR589837 WCN589837 WMJ589837 WWF589837 W655373 JT655373 TP655373 ADL655373 ANH655373 AXD655373 BGZ655373 BQV655373 CAR655373 CKN655373 CUJ655373 DEF655373 DOB655373 DXX655373 EHT655373 ERP655373 FBL655373 FLH655373 FVD655373 GEZ655373 GOV655373 GYR655373 HIN655373 HSJ655373 ICF655373 IMB655373 IVX655373 JFT655373 JPP655373 JZL655373 KJH655373 KTD655373 LCZ655373 LMV655373 LWR655373 MGN655373 MQJ655373 NAF655373 NKB655373 NTX655373 ODT655373 ONP655373 OXL655373 PHH655373 PRD655373 QAZ655373 QKV655373 QUR655373 REN655373 ROJ655373 RYF655373 SIB655373 SRX655373 TBT655373 TLP655373 TVL655373 UFH655373 UPD655373 UYZ655373 VIV655373 VSR655373 WCN655373 WMJ655373 WWF655373 W720909 JT720909 TP720909 ADL720909 ANH720909 AXD720909 BGZ720909 BQV720909 CAR720909 CKN720909 CUJ720909 DEF720909 DOB720909 DXX720909 EHT720909 ERP720909 FBL720909 FLH720909 FVD720909 GEZ720909 GOV720909 GYR720909 HIN720909 HSJ720909 ICF720909 IMB720909 IVX720909 JFT720909 JPP720909 JZL720909 KJH720909 KTD720909 LCZ720909 LMV720909 LWR720909 MGN720909 MQJ720909 NAF720909 NKB720909 NTX720909 ODT720909 ONP720909 OXL720909 PHH720909 PRD720909 QAZ720909 QKV720909 QUR720909 REN720909 ROJ720909 RYF720909 SIB720909 SRX720909 TBT720909 TLP720909 TVL720909 UFH720909 UPD720909 UYZ720909 VIV720909 VSR720909 WCN720909 WMJ720909 WWF720909 W786445 JT786445 TP786445 ADL786445 ANH786445 AXD786445 BGZ786445 BQV786445 CAR786445 CKN786445 CUJ786445 DEF786445 DOB786445 DXX786445 EHT786445 ERP786445 FBL786445 FLH786445 FVD786445 GEZ786445 GOV786445 GYR786445 HIN786445 HSJ786445 ICF786445 IMB786445 IVX786445 JFT786445 JPP786445 JZL786445 KJH786445 KTD786445 LCZ786445 LMV786445 LWR786445 MGN786445 MQJ786445 NAF786445 NKB786445 NTX786445 ODT786445 ONP786445 OXL786445 PHH786445 PRD786445 QAZ786445 QKV786445 QUR786445 REN786445 ROJ786445 RYF786445 SIB786445 SRX786445 TBT786445 TLP786445 TVL786445 UFH786445 UPD786445 UYZ786445 VIV786445 VSR786445 WCN786445 WMJ786445 WWF786445 W851981 JT851981 TP851981 ADL851981 ANH851981 AXD851981 BGZ851981 BQV851981 CAR851981 CKN851981 CUJ851981 DEF851981 DOB851981 DXX851981 EHT851981 ERP851981 FBL851981 FLH851981 FVD851981 GEZ851981 GOV851981 GYR851981 HIN851981 HSJ851981 ICF851981 IMB851981 IVX851981 JFT851981 JPP851981 JZL851981 KJH851981 KTD851981 LCZ851981 LMV851981 LWR851981 MGN851981 MQJ851981 NAF851981 NKB851981 NTX851981 ODT851981 ONP851981 OXL851981 PHH851981 PRD851981 QAZ851981 QKV851981 QUR851981 REN851981 ROJ851981 RYF851981 SIB851981 SRX851981 TBT851981 TLP851981 TVL851981 UFH851981 UPD851981 UYZ851981 VIV851981 VSR851981 WCN851981 WMJ851981 WWF851981 W917517 JT917517 TP917517 ADL917517 ANH917517 AXD917517 BGZ917517 BQV917517 CAR917517 CKN917517 CUJ917517 DEF917517 DOB917517 DXX917517 EHT917517 ERP917517 FBL917517 FLH917517 FVD917517 GEZ917517 GOV917517 GYR917517 HIN917517 HSJ917517 ICF917517 IMB917517 IVX917517 JFT917517 JPP917517 JZL917517 KJH917517 KTD917517 LCZ917517 LMV917517 LWR917517 MGN917517 MQJ917517 NAF917517 NKB917517 NTX917517 ODT917517 ONP917517 OXL917517 PHH917517 PRD917517 QAZ917517 QKV917517 QUR917517 REN917517 ROJ917517 RYF917517 SIB917517 SRX917517 TBT917517 TLP917517 TVL917517 UFH917517 UPD917517 UYZ917517 VIV917517 VSR917517 WCN917517 WMJ917517 WWF917517 W983053 JT983053 TP983053 ADL983053 ANH983053 AXD983053 BGZ983053 BQV983053 CAR983053 CKN983053 CUJ983053 DEF983053 DOB983053 DXX983053 EHT983053 ERP983053 FBL983053 FLH983053 FVD983053 GEZ983053 GOV983053 GYR983053 HIN983053 HSJ983053 ICF983053 IMB983053 IVX983053 JFT983053 JPP983053 JZL983053 KJH983053 KTD983053 LCZ983053 LMV983053 LWR983053 MGN983053 MQJ983053 NAF983053 NKB983053 NTX983053 ODT983053 ONP983053 OXL983053 PHH983053 PRD983053 QAZ983053 QKV983053 QUR983053 REN983053 ROJ983053 RYF983053 SIB983053 SRX983053 TBT983053 TLP983053 TVL983053 UFH983053 UPD983053 UYZ983053 VIV983053 VSR983053 WCN983053 WMJ983053 WWF983053 C35:C37 C29 D30:D31 D36:D37 WLR13 C48 D42:D43 V42:V43 WVN13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C41:C43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0000"/>
    <pageSetUpPr fitToPage="1"/>
  </sheetPr>
  <dimension ref="A1:BY62"/>
  <sheetViews>
    <sheetView showGridLines="0" topLeftCell="A25" workbookViewId="0">
      <selection activeCell="B8" sqref="B8:AH20"/>
    </sheetView>
  </sheetViews>
  <sheetFormatPr defaultColWidth="2.625" defaultRowHeight="10.15" customHeight="1"/>
  <cols>
    <col min="1" max="2" width="3.625" style="5" customWidth="1"/>
    <col min="3" max="33" width="2.625" style="5"/>
    <col min="34" max="34" width="2.625" style="5" customWidth="1"/>
    <col min="35" max="41" width="2.625" style="5"/>
    <col min="42" max="42" width="2.625" style="68"/>
    <col min="43" max="16384" width="2.625" style="5"/>
  </cols>
  <sheetData>
    <row r="1" spans="1:77" ht="3" customHeight="1"/>
    <row r="2" spans="1:77" s="2" customFormat="1" ht="25.15" customHeight="1">
      <c r="A2" s="1223" t="s">
        <v>183</v>
      </c>
      <c r="B2" s="1223"/>
      <c r="C2" s="1223"/>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40"/>
      <c r="AP2" s="67"/>
    </row>
    <row r="3" spans="1:77" s="2" customFormat="1" ht="14.1" customHeight="1">
      <c r="A3" s="1234" t="s">
        <v>184</v>
      </c>
      <c r="B3" s="1235"/>
      <c r="C3" s="1235"/>
      <c r="D3" s="1235"/>
      <c r="E3" s="1235"/>
      <c r="F3" s="1235"/>
      <c r="G3" s="1235"/>
      <c r="H3" s="1235"/>
      <c r="I3" s="1235"/>
      <c r="J3" s="1235"/>
      <c r="K3" s="1235"/>
      <c r="L3" s="1235"/>
      <c r="M3" s="1235"/>
      <c r="N3" s="1235"/>
      <c r="O3" s="1235"/>
      <c r="P3" s="1235"/>
      <c r="Q3" s="1235"/>
      <c r="R3" s="1235"/>
      <c r="S3" s="1235"/>
      <c r="T3" s="1235"/>
      <c r="U3" s="1235"/>
      <c r="V3" s="1235"/>
      <c r="W3" s="1235"/>
      <c r="X3" s="1235"/>
      <c r="Y3" s="1235"/>
      <c r="Z3" s="1235"/>
      <c r="AA3" s="1235"/>
      <c r="AB3" s="1235"/>
      <c r="AC3" s="1235"/>
      <c r="AD3" s="1235"/>
      <c r="AE3" s="1235"/>
      <c r="AF3" s="1235"/>
      <c r="AG3" s="1235"/>
      <c r="AH3" s="1235"/>
      <c r="AI3" s="57"/>
      <c r="AP3" s="67"/>
    </row>
    <row r="4" spans="1:77" s="2" customFormat="1" ht="14.1" customHeight="1">
      <c r="A4" s="58"/>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7"/>
      <c r="AP4" s="67"/>
    </row>
    <row r="5" spans="1:77" s="2" customFormat="1" ht="14.1" customHeight="1">
      <c r="A5" s="58"/>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7"/>
      <c r="AP5" s="67"/>
    </row>
    <row r="6" spans="1:77" ht="18" customHeight="1">
      <c r="A6" s="6" t="s">
        <v>52</v>
      </c>
      <c r="B6" s="9" t="s">
        <v>182</v>
      </c>
      <c r="C6" s="9"/>
      <c r="D6" s="9"/>
      <c r="E6" s="9"/>
      <c r="F6" s="9"/>
      <c r="G6" s="9"/>
      <c r="H6" s="9"/>
      <c r="I6" s="9"/>
      <c r="J6" s="9"/>
      <c r="K6" s="9"/>
      <c r="L6" s="9"/>
      <c r="M6" s="9"/>
      <c r="N6" s="9"/>
      <c r="O6" s="9"/>
      <c r="P6" s="9"/>
      <c r="Q6" s="9"/>
    </row>
    <row r="7" spans="1:77" ht="8.1" customHeight="1">
      <c r="A7" s="6"/>
      <c r="B7" s="18"/>
      <c r="C7" s="18"/>
      <c r="D7" s="18"/>
      <c r="E7" s="18"/>
      <c r="F7" s="18"/>
      <c r="G7" s="18"/>
      <c r="H7" s="18"/>
      <c r="I7" s="18"/>
      <c r="J7" s="18"/>
      <c r="K7" s="18"/>
      <c r="L7" s="18"/>
      <c r="M7" s="18"/>
      <c r="N7" s="18"/>
      <c r="O7" s="18"/>
      <c r="P7" s="18"/>
      <c r="Q7" s="18"/>
    </row>
    <row r="8" spans="1:77" ht="33" customHeight="1">
      <c r="B8" s="1239" t="s">
        <v>896</v>
      </c>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1"/>
      <c r="AZ8" s="27"/>
      <c r="BA8" s="30"/>
      <c r="BB8" s="30"/>
      <c r="BC8" s="30"/>
      <c r="BD8" s="30"/>
      <c r="BE8" s="30"/>
      <c r="BF8" s="30"/>
      <c r="BG8" s="30"/>
      <c r="BH8" s="30"/>
      <c r="BI8" s="30"/>
      <c r="BJ8" s="30"/>
      <c r="BK8" s="30"/>
      <c r="BL8" s="30"/>
      <c r="BM8" s="30"/>
      <c r="BN8" s="30"/>
      <c r="BO8" s="30"/>
      <c r="BP8" s="30"/>
      <c r="BQ8" s="30"/>
      <c r="BR8" s="30"/>
      <c r="BS8" s="30"/>
      <c r="BT8" s="30"/>
      <c r="BU8" s="30"/>
      <c r="BV8" s="30"/>
      <c r="BW8" s="30"/>
      <c r="BX8" s="30"/>
      <c r="BY8" s="30"/>
    </row>
    <row r="9" spans="1:77" ht="33" customHeight="1">
      <c r="B9" s="1242"/>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4"/>
      <c r="AK9" s="33"/>
      <c r="AL9" s="33"/>
      <c r="AM9" s="33"/>
      <c r="AN9" s="33"/>
      <c r="AO9" s="33"/>
      <c r="AP9" s="73"/>
      <c r="AQ9" s="33"/>
      <c r="AR9" s="33"/>
      <c r="AS9" s="33"/>
      <c r="AT9" s="33"/>
      <c r="AU9" s="33"/>
      <c r="AV9" s="33"/>
      <c r="AW9" s="33"/>
      <c r="AX9" s="33"/>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row>
    <row r="10" spans="1:77" ht="33" customHeight="1">
      <c r="B10" s="1242"/>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4"/>
      <c r="AK10" s="33"/>
      <c r="AL10" s="33"/>
      <c r="AM10" s="33"/>
      <c r="AN10" s="33"/>
      <c r="AO10" s="33"/>
      <c r="AP10" s="73"/>
      <c r="AQ10" s="33"/>
      <c r="AR10" s="33"/>
      <c r="AS10" s="33"/>
      <c r="AT10" s="33"/>
      <c r="AU10" s="33"/>
      <c r="AV10" s="33"/>
      <c r="AW10" s="33"/>
      <c r="AX10" s="33"/>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row>
    <row r="11" spans="1:77" ht="33" customHeight="1">
      <c r="B11" s="1242"/>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4"/>
      <c r="AK11" s="29"/>
      <c r="AL11" s="32"/>
      <c r="AM11" s="32"/>
      <c r="AN11" s="32"/>
      <c r="AO11" s="32"/>
      <c r="AP11" s="74"/>
      <c r="AQ11" s="32"/>
      <c r="AR11" s="32"/>
      <c r="AS11" s="32"/>
      <c r="AT11" s="32"/>
      <c r="AU11" s="32"/>
      <c r="AV11" s="32"/>
      <c r="AW11" s="32"/>
      <c r="AX11" s="32"/>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row>
    <row r="12" spans="1:77" ht="33" customHeight="1">
      <c r="B12" s="1242"/>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4"/>
      <c r="AK12" s="32"/>
      <c r="AL12" s="32"/>
      <c r="AM12" s="32"/>
      <c r="AN12" s="32"/>
      <c r="AO12" s="32"/>
      <c r="AP12" s="74"/>
      <c r="AQ12" s="32"/>
      <c r="AR12" s="32"/>
      <c r="AS12" s="32"/>
      <c r="AT12" s="32"/>
      <c r="AU12" s="32"/>
      <c r="AV12" s="32"/>
      <c r="AW12" s="32"/>
      <c r="AX12" s="32"/>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row>
    <row r="13" spans="1:77" ht="33" customHeight="1">
      <c r="B13" s="1242"/>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4"/>
      <c r="AK13" s="32"/>
      <c r="AL13" s="32"/>
      <c r="AM13" s="32"/>
      <c r="AN13" s="32"/>
      <c r="AO13" s="32"/>
      <c r="AP13" s="74"/>
      <c r="AQ13" s="32"/>
      <c r="AR13" s="32"/>
      <c r="AS13" s="32"/>
      <c r="AT13" s="32"/>
      <c r="AU13" s="32"/>
      <c r="AV13" s="32"/>
      <c r="AW13" s="32"/>
      <c r="AX13" s="32"/>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row>
    <row r="14" spans="1:77" ht="33" customHeight="1">
      <c r="B14" s="1242"/>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4"/>
      <c r="AK14" s="32"/>
      <c r="AL14" s="32"/>
      <c r="AM14" s="32"/>
      <c r="AN14" s="32"/>
      <c r="AO14" s="32"/>
      <c r="AP14" s="74"/>
      <c r="AQ14" s="32"/>
      <c r="AR14" s="32"/>
      <c r="AS14" s="32"/>
      <c r="AT14" s="32"/>
      <c r="AU14" s="32"/>
      <c r="AV14" s="32"/>
      <c r="AW14" s="32"/>
      <c r="AX14" s="32"/>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row>
    <row r="15" spans="1:77" ht="33" customHeight="1">
      <c r="B15" s="1242"/>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4"/>
      <c r="AK15" s="32"/>
      <c r="AL15" s="32"/>
      <c r="AM15" s="32"/>
      <c r="AN15" s="32"/>
      <c r="AO15" s="32"/>
      <c r="AP15" s="74"/>
      <c r="AQ15" s="32"/>
      <c r="AR15" s="32"/>
      <c r="AS15" s="32"/>
      <c r="AT15" s="32"/>
      <c r="AU15" s="32"/>
      <c r="AV15" s="32"/>
      <c r="AW15" s="32"/>
      <c r="AX15" s="32"/>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row>
    <row r="16" spans="1:77" ht="33" customHeight="1">
      <c r="B16" s="1242"/>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4"/>
      <c r="AK16" s="32"/>
      <c r="AL16" s="32"/>
      <c r="AM16" s="32"/>
      <c r="AN16" s="32"/>
      <c r="AO16" s="32"/>
      <c r="AP16" s="74"/>
      <c r="AQ16" s="32"/>
      <c r="AR16" s="32"/>
      <c r="AS16" s="32"/>
      <c r="AT16" s="32"/>
      <c r="AU16" s="32"/>
      <c r="AV16" s="32"/>
      <c r="AW16" s="32"/>
      <c r="AX16" s="32"/>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row>
    <row r="17" spans="1:77" ht="33" customHeight="1">
      <c r="B17" s="1242"/>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4"/>
      <c r="AK17" s="32"/>
      <c r="AL17" s="32"/>
      <c r="AM17" s="32"/>
      <c r="AN17" s="32"/>
      <c r="AO17" s="32"/>
      <c r="AP17" s="74"/>
      <c r="AQ17" s="32"/>
      <c r="AR17" s="32"/>
      <c r="AS17" s="32"/>
      <c r="AT17" s="32"/>
      <c r="AU17" s="32"/>
      <c r="AV17" s="32"/>
      <c r="AW17" s="32"/>
      <c r="AX17" s="32"/>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row>
    <row r="18" spans="1:77" ht="33" customHeight="1">
      <c r="B18" s="1242"/>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4"/>
      <c r="AK18" s="32"/>
      <c r="AL18" s="32"/>
      <c r="AM18" s="32"/>
      <c r="AN18" s="32"/>
      <c r="AO18" s="32"/>
      <c r="AP18" s="74"/>
      <c r="AQ18" s="32"/>
      <c r="AR18" s="32"/>
      <c r="AS18" s="32"/>
      <c r="AT18" s="32"/>
      <c r="AU18" s="32"/>
      <c r="AV18" s="32"/>
      <c r="AW18" s="32"/>
      <c r="AX18" s="32"/>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row>
    <row r="19" spans="1:77" ht="33" customHeight="1">
      <c r="B19" s="1242"/>
      <c r="C19" s="1243"/>
      <c r="D19" s="1243"/>
      <c r="E19" s="1243"/>
      <c r="F19" s="1243"/>
      <c r="G19" s="1243"/>
      <c r="H19" s="1243"/>
      <c r="I19" s="1243"/>
      <c r="J19" s="1243"/>
      <c r="K19" s="1243"/>
      <c r="L19" s="1243"/>
      <c r="M19" s="1243"/>
      <c r="N19" s="1243"/>
      <c r="O19" s="1243"/>
      <c r="P19" s="1243"/>
      <c r="Q19" s="1243"/>
      <c r="R19" s="1243"/>
      <c r="S19" s="1243"/>
      <c r="T19" s="1243"/>
      <c r="U19" s="1243"/>
      <c r="V19" s="1243"/>
      <c r="W19" s="1243"/>
      <c r="X19" s="1243"/>
      <c r="Y19" s="1243"/>
      <c r="Z19" s="1243"/>
      <c r="AA19" s="1243"/>
      <c r="AB19" s="1243"/>
      <c r="AC19" s="1243"/>
      <c r="AD19" s="1243"/>
      <c r="AE19" s="1243"/>
      <c r="AF19" s="1243"/>
      <c r="AG19" s="1243"/>
      <c r="AH19" s="1244"/>
      <c r="AK19" s="32"/>
      <c r="AL19" s="32"/>
      <c r="AM19" s="32"/>
      <c r="AN19" s="32"/>
      <c r="AO19" s="32"/>
      <c r="AP19" s="74"/>
      <c r="AQ19" s="32"/>
      <c r="AR19" s="32"/>
      <c r="AS19" s="32"/>
      <c r="AT19" s="32"/>
      <c r="AU19" s="32"/>
      <c r="AV19" s="32"/>
      <c r="AW19" s="32"/>
      <c r="AX19" s="32"/>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row>
    <row r="20" spans="1:77" ht="33" customHeight="1">
      <c r="B20" s="1245"/>
      <c r="C20" s="1246"/>
      <c r="D20" s="1246"/>
      <c r="E20" s="1246"/>
      <c r="F20" s="1246"/>
      <c r="G20" s="1246"/>
      <c r="H20" s="1246"/>
      <c r="I20" s="1246"/>
      <c r="J20" s="1246"/>
      <c r="K20" s="1246"/>
      <c r="L20" s="1246"/>
      <c r="M20" s="1246"/>
      <c r="N20" s="1246"/>
      <c r="O20" s="1246"/>
      <c r="P20" s="1246"/>
      <c r="Q20" s="1246"/>
      <c r="R20" s="1246"/>
      <c r="S20" s="1246"/>
      <c r="T20" s="1246"/>
      <c r="U20" s="1246"/>
      <c r="V20" s="1246"/>
      <c r="W20" s="1246"/>
      <c r="X20" s="1246"/>
      <c r="Y20" s="1246"/>
      <c r="Z20" s="1246"/>
      <c r="AA20" s="1246"/>
      <c r="AB20" s="1246"/>
      <c r="AC20" s="1246"/>
      <c r="AD20" s="1246"/>
      <c r="AE20" s="1246"/>
      <c r="AF20" s="1246"/>
      <c r="AG20" s="1246"/>
      <c r="AH20" s="1247"/>
      <c r="AK20" s="32"/>
      <c r="AL20" s="32"/>
      <c r="AM20" s="32"/>
      <c r="AN20" s="32"/>
      <c r="AO20" s="32"/>
      <c r="AP20" s="74"/>
      <c r="AQ20" s="32"/>
      <c r="AR20" s="32"/>
      <c r="AS20" s="32"/>
      <c r="AT20" s="32"/>
      <c r="AU20" s="32"/>
      <c r="AV20" s="32"/>
      <c r="AW20" s="32"/>
      <c r="AX20" s="32"/>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row>
    <row r="21" spans="1:77" ht="20.100000000000001" customHeight="1">
      <c r="B21" s="1237"/>
      <c r="C21" s="1238"/>
      <c r="D21" s="1238"/>
      <c r="E21" s="1238"/>
      <c r="F21" s="1238"/>
      <c r="G21" s="1238"/>
      <c r="H21" s="1238"/>
      <c r="I21" s="1238"/>
      <c r="J21" s="1238"/>
      <c r="K21" s="1238"/>
      <c r="L21" s="1238"/>
      <c r="M21" s="1238"/>
      <c r="N21" s="1238"/>
      <c r="O21" s="1238"/>
      <c r="P21" s="1238"/>
      <c r="Q21" s="1238"/>
      <c r="R21" s="1238"/>
      <c r="S21" s="1238"/>
      <c r="T21" s="1238"/>
      <c r="U21" s="1238"/>
      <c r="V21" s="1238"/>
      <c r="W21" s="1238"/>
      <c r="X21" s="1238"/>
      <c r="Y21" s="1238"/>
      <c r="Z21" s="1238"/>
      <c r="AA21" s="1238"/>
      <c r="AB21" s="1238"/>
      <c r="AC21" s="1238"/>
      <c r="AD21" s="1238"/>
      <c r="AE21" s="1238"/>
      <c r="AF21" s="1238"/>
      <c r="AG21" s="1238"/>
      <c r="AH21" s="1238"/>
      <c r="AK21" s="32"/>
      <c r="AL21" s="32"/>
      <c r="AM21" s="32"/>
      <c r="AN21" s="32"/>
      <c r="AO21" s="32"/>
      <c r="AP21" s="74"/>
      <c r="AQ21" s="32"/>
      <c r="AR21" s="32"/>
      <c r="AS21" s="32"/>
      <c r="AT21" s="32"/>
      <c r="AU21" s="32"/>
      <c r="AV21" s="32"/>
      <c r="AW21" s="32"/>
      <c r="AX21" s="32"/>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row>
    <row r="22" spans="1:77" ht="20.100000000000001" customHeight="1">
      <c r="A22" s="6" t="s">
        <v>31</v>
      </c>
      <c r="B22" s="18" t="s">
        <v>167</v>
      </c>
      <c r="C22" s="9"/>
      <c r="D22" s="9"/>
      <c r="E22" s="9"/>
      <c r="F22" s="9"/>
      <c r="G22" s="9"/>
      <c r="H22" s="9"/>
      <c r="I22" s="9"/>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row>
    <row r="23" spans="1:77" ht="12" hidden="1" customHeight="1">
      <c r="B23" s="1217"/>
      <c r="C23" s="1217"/>
      <c r="D23" s="1217"/>
      <c r="E23" s="1217"/>
      <c r="F23" s="1217"/>
      <c r="G23" s="1217"/>
      <c r="H23" s="1217"/>
      <c r="I23" s="1217"/>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row>
    <row r="24" spans="1:77" ht="6" customHeight="1">
      <c r="B24" s="19"/>
      <c r="C24" s="19"/>
      <c r="D24" s="19"/>
      <c r="E24" s="19"/>
      <c r="F24" s="19"/>
      <c r="G24" s="19"/>
      <c r="H24" s="19"/>
      <c r="I24" s="19"/>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row>
    <row r="25" spans="1:77" ht="20.100000000000001" customHeight="1">
      <c r="B25" s="52" t="s">
        <v>66</v>
      </c>
      <c r="C25" s="66" t="s">
        <v>166</v>
      </c>
      <c r="D25" s="12"/>
      <c r="E25" s="12"/>
      <c r="F25" s="12"/>
      <c r="W25" s="12"/>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row>
    <row r="26" spans="1:77" ht="3" customHeight="1">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row>
    <row r="27" spans="1:77" ht="20.100000000000001" customHeight="1">
      <c r="B27" s="24"/>
      <c r="C27" s="1164" t="s">
        <v>165</v>
      </c>
      <c r="D27" s="1164"/>
      <c r="E27" s="1164"/>
      <c r="F27" s="1164"/>
      <c r="G27" s="1164"/>
      <c r="H27" s="853" t="s">
        <v>897</v>
      </c>
      <c r="I27" s="853"/>
      <c r="J27" s="853"/>
      <c r="K27" s="853"/>
      <c r="L27" s="853"/>
      <c r="M27" s="853"/>
      <c r="N27" s="853"/>
      <c r="O27" s="853"/>
      <c r="P27" s="853"/>
      <c r="Q27" s="853"/>
      <c r="R27" s="4"/>
      <c r="S27" s="1164" t="s">
        <v>169</v>
      </c>
      <c r="T27" s="1248"/>
      <c r="U27" s="1248"/>
      <c r="V27" s="1248"/>
      <c r="W27" s="853" t="s">
        <v>897</v>
      </c>
      <c r="X27" s="853"/>
      <c r="Y27" s="853"/>
      <c r="Z27" s="853"/>
      <c r="AA27" s="853"/>
      <c r="AB27" s="853"/>
      <c r="AC27" s="853"/>
      <c r="AD27" s="853"/>
      <c r="AE27" s="853"/>
      <c r="AF27" s="853"/>
      <c r="AG27" s="853"/>
      <c r="AH27" s="853"/>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row>
    <row r="28" spans="1:77" ht="20.100000000000001" customHeight="1">
      <c r="C28" s="54" t="s">
        <v>168</v>
      </c>
      <c r="D28" s="53"/>
      <c r="E28" s="53"/>
      <c r="F28" s="53"/>
      <c r="G28" s="53"/>
      <c r="H28" s="53"/>
      <c r="I28" s="53"/>
      <c r="S28" s="54" t="s">
        <v>170</v>
      </c>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row>
    <row r="29" spans="1:77" customFormat="1" ht="15" hidden="1" customHeight="1">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P29" s="68"/>
    </row>
    <row r="30" spans="1:77" customFormat="1" ht="12" hidden="1" customHeight="1">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P30" s="68"/>
    </row>
    <row r="31" spans="1:77" customFormat="1" ht="3" customHeight="1">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P31" s="68"/>
    </row>
    <row r="32" spans="1:77" customFormat="1" ht="20.100000000000001" customHeight="1">
      <c r="B32" s="52" t="s">
        <v>65</v>
      </c>
      <c r="C32" s="12" t="s">
        <v>171</v>
      </c>
      <c r="D32" s="5"/>
      <c r="E32" s="12"/>
      <c r="F32" s="12"/>
      <c r="G32" s="12"/>
      <c r="H32" s="12"/>
      <c r="I32" s="12"/>
      <c r="J32" s="12"/>
      <c r="K32" s="52" t="s">
        <v>65</v>
      </c>
      <c r="L32" s="12" t="s">
        <v>173</v>
      </c>
      <c r="M32" s="5"/>
      <c r="N32" s="12"/>
      <c r="O32" s="12"/>
      <c r="P32" s="12"/>
      <c r="Q32" s="12"/>
      <c r="R32" s="52" t="s">
        <v>65</v>
      </c>
      <c r="S32" s="1236" t="s">
        <v>175</v>
      </c>
      <c r="T32" s="1236"/>
      <c r="U32" s="1236"/>
      <c r="V32" s="12" t="s">
        <v>185</v>
      </c>
      <c r="W32" s="1233"/>
      <c r="X32" s="1233"/>
      <c r="Y32" s="1233"/>
      <c r="Z32" s="1233"/>
      <c r="AA32" s="1233"/>
      <c r="AB32" s="1233"/>
      <c r="AC32" s="1233"/>
      <c r="AD32" s="1233"/>
      <c r="AE32" s="1233"/>
      <c r="AF32" s="1233"/>
      <c r="AG32" s="1233"/>
      <c r="AH32" s="5" t="s">
        <v>186</v>
      </c>
      <c r="AP32" s="68"/>
    </row>
    <row r="33" spans="2:77" ht="20.100000000000001" customHeight="1">
      <c r="C33" s="54" t="s">
        <v>172</v>
      </c>
      <c r="D33" s="53"/>
      <c r="E33" s="53"/>
      <c r="F33" s="53"/>
      <c r="G33" s="53"/>
      <c r="H33" s="53"/>
      <c r="I33" s="53"/>
      <c r="L33" s="54" t="s">
        <v>174</v>
      </c>
      <c r="S33" s="54" t="s">
        <v>176</v>
      </c>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row>
    <row r="34" spans="2:77" customFormat="1" ht="12" hidden="1" customHeight="1">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P34" s="68"/>
    </row>
    <row r="35" spans="2:77" customFormat="1" ht="15" hidden="1" customHeight="1">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P35" s="68"/>
    </row>
    <row r="36" spans="2:77" customFormat="1" ht="12" hidden="1" customHeight="1">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P36" s="68"/>
    </row>
    <row r="37" spans="2:77" customFormat="1" ht="15" hidden="1" customHeight="1">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P37" s="68"/>
    </row>
    <row r="38" spans="2:77" customFormat="1" ht="12" hidden="1" customHeight="1">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P38" s="68"/>
    </row>
    <row r="39" spans="2:77" customFormat="1" ht="15" hidden="1" customHeight="1">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P39" s="68"/>
    </row>
    <row r="40" spans="2:77" customFormat="1" ht="12" hidden="1" customHeight="1">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P40" s="68"/>
    </row>
    <row r="41" spans="2:77" customFormat="1" ht="15" hidden="1" customHeight="1">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P41" s="68"/>
    </row>
    <row r="42" spans="2:77" customFormat="1" ht="12" hidden="1" customHeight="1">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P42" s="68"/>
    </row>
    <row r="43" spans="2:77" customFormat="1" ht="15" hidden="1" customHeight="1">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P43" s="68"/>
    </row>
    <row r="44" spans="2:77" customFormat="1" ht="12" hidden="1" customHeight="1">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P44" s="68"/>
    </row>
    <row r="45" spans="2:77" customFormat="1" ht="15" hidden="1" customHeight="1">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P45" s="68"/>
    </row>
    <row r="46" spans="2:77" customFormat="1" ht="20.100000000000001" hidden="1" customHeight="1">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P46" s="68"/>
    </row>
    <row r="47" spans="2:77" customFormat="1" ht="20.100000000000001" hidden="1" customHeight="1">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P47" s="68"/>
    </row>
    <row r="48" spans="2:77" ht="3" customHeight="1">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2:42" ht="20.100000000000001" customHeight="1">
      <c r="B49" s="1164" t="s">
        <v>177</v>
      </c>
      <c r="C49" s="1164"/>
      <c r="D49" s="1164"/>
      <c r="E49" s="1164"/>
      <c r="F49" s="1164"/>
      <c r="G49" s="1164"/>
      <c r="H49" s="1164"/>
      <c r="I49" s="1164"/>
      <c r="J49" s="1164"/>
      <c r="K49" s="1164"/>
      <c r="L49" s="1164"/>
      <c r="M49" s="1164"/>
      <c r="N49" s="1164"/>
      <c r="O49" s="1164"/>
      <c r="P49" s="1164"/>
      <c r="Q49" s="1164"/>
      <c r="R49" s="1164"/>
      <c r="S49" s="1164"/>
      <c r="T49" s="1164"/>
      <c r="U49" s="1164"/>
      <c r="V49" s="1164"/>
      <c r="W49" s="1164"/>
      <c r="X49" s="1164"/>
      <c r="Y49" s="1164"/>
      <c r="Z49" s="1164"/>
      <c r="AA49" s="1164"/>
      <c r="AB49" s="1164"/>
      <c r="AC49" s="1164"/>
      <c r="AD49" s="1164"/>
      <c r="AE49" s="1164"/>
      <c r="AF49" s="1164"/>
      <c r="AG49" s="1164"/>
    </row>
    <row r="50" spans="2:42" ht="2.1" customHeight="1">
      <c r="B50" s="20"/>
      <c r="C50" s="20"/>
      <c r="D50" s="20"/>
      <c r="E50" s="20"/>
      <c r="F50" s="20"/>
      <c r="G50" s="20"/>
      <c r="H50" s="20"/>
      <c r="I50" s="20"/>
      <c r="J50" s="20"/>
      <c r="K50" s="20"/>
      <c r="L50" s="20"/>
      <c r="M50" s="20"/>
      <c r="N50" s="3"/>
      <c r="O50" s="3"/>
      <c r="P50" s="3"/>
      <c r="Q50" s="3"/>
      <c r="R50" s="3"/>
      <c r="S50" s="3"/>
      <c r="T50" s="3"/>
      <c r="U50" s="3"/>
      <c r="V50" s="3"/>
      <c r="W50" s="3"/>
      <c r="X50" s="3"/>
      <c r="Y50" s="18"/>
      <c r="Z50" s="18"/>
      <c r="AA50" s="18"/>
      <c r="AB50" s="18"/>
      <c r="AC50" s="18"/>
      <c r="AD50" s="18"/>
      <c r="AE50" s="18"/>
      <c r="AF50" s="18"/>
      <c r="AG50" s="18"/>
    </row>
    <row r="51" spans="2:42" ht="20.100000000000001" customHeight="1">
      <c r="B51" s="1249" t="s">
        <v>178</v>
      </c>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8"/>
    </row>
    <row r="52" spans="2:42" ht="20.100000000000001" customHeight="1">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8"/>
    </row>
    <row r="54" spans="2:42" ht="20.100000000000001" customHeight="1">
      <c r="B54" s="1218" t="s">
        <v>32</v>
      </c>
      <c r="C54" s="1218"/>
      <c r="D54" s="1218"/>
      <c r="E54" s="1218"/>
      <c r="F54" s="1218"/>
      <c r="G54" s="1219" t="str">
        <f>IF(Application!V152="","",Application!V152)</f>
        <v/>
      </c>
      <c r="H54" s="1219"/>
      <c r="I54" s="1219"/>
      <c r="J54" s="24" t="s">
        <v>0</v>
      </c>
      <c r="K54" s="1219" t="str">
        <f>IF(Application!Z152="","",Application!Z152)</f>
        <v/>
      </c>
      <c r="L54" s="1219"/>
      <c r="M54" s="24" t="s">
        <v>1</v>
      </c>
      <c r="N54" s="1219" t="str">
        <f>IF(Application!AC152="","",Application!AC152)</f>
        <v/>
      </c>
      <c r="O54" s="1219"/>
      <c r="P54" s="24" t="s">
        <v>2</v>
      </c>
      <c r="Q54" s="76"/>
      <c r="S54" s="4"/>
      <c r="T54" s="76"/>
      <c r="U54" s="1218" t="s">
        <v>33</v>
      </c>
      <c r="V54" s="1218"/>
      <c r="W54" s="1218"/>
      <c r="X54" s="1218"/>
      <c r="Y54" s="1233"/>
      <c r="Z54" s="1233"/>
      <c r="AA54" s="1233"/>
      <c r="AB54" s="1233"/>
      <c r="AC54" s="1233"/>
      <c r="AD54" s="1233"/>
      <c r="AE54" s="1233"/>
      <c r="AF54" s="1233"/>
      <c r="AG54" s="1233"/>
      <c r="AH54" s="1233"/>
    </row>
    <row r="55" spans="2:42" s="55" customFormat="1" ht="20.100000000000001" customHeight="1">
      <c r="B55" s="1232" t="s">
        <v>179</v>
      </c>
      <c r="C55" s="1232"/>
      <c r="D55" s="1232"/>
      <c r="E55" s="1232"/>
      <c r="F55" s="1232"/>
      <c r="J55" s="64" t="s">
        <v>180</v>
      </c>
      <c r="M55" s="64" t="s">
        <v>181</v>
      </c>
      <c r="P55" s="64" t="s">
        <v>179</v>
      </c>
      <c r="S55" s="56"/>
      <c r="U55" s="54" t="s">
        <v>199</v>
      </c>
      <c r="V55" s="56"/>
      <c r="W55" s="56"/>
      <c r="X55" s="56"/>
      <c r="Y55" s="56"/>
      <c r="Z55" s="5"/>
      <c r="AA55" s="5"/>
      <c r="AB55" s="5"/>
      <c r="AC55" s="5"/>
      <c r="AD55" s="5"/>
      <c r="AE55" s="5"/>
      <c r="AF55" s="5"/>
      <c r="AG55" s="5"/>
      <c r="AH55" s="5"/>
      <c r="AP55" s="72"/>
    </row>
    <row r="58" spans="2:42" ht="20.100000000000001" customHeight="1">
      <c r="Q58" s="1166" t="str">
        <f>IF(Application!A7="","",Application!A7)</f>
        <v>東京日英学院</v>
      </c>
      <c r="R58" s="1166"/>
      <c r="S58" s="1166"/>
      <c r="T58" s="1166"/>
      <c r="U58" s="1166"/>
      <c r="V58" s="1166"/>
      <c r="W58" s="1166"/>
      <c r="X58" s="1166"/>
      <c r="Y58" s="1166"/>
      <c r="Z58" s="1166"/>
      <c r="AA58" s="1166"/>
      <c r="AB58" s="1166"/>
      <c r="AC58" s="1166"/>
      <c r="AD58" s="1166"/>
      <c r="AE58" s="1166"/>
      <c r="AF58" s="1166"/>
      <c r="AG58" s="1166"/>
      <c r="AH58" s="1166"/>
    </row>
    <row r="59" spans="2:42" ht="20.100000000000001" customHeight="1"/>
    <row r="60" spans="2:42" s="12" customFormat="1" ht="20.100000000000001" customHeight="1">
      <c r="AH60" s="26"/>
      <c r="AP60" s="52"/>
    </row>
    <row r="61" spans="2:42" s="12" customFormat="1" ht="20.100000000000001" customHeight="1">
      <c r="AH61" s="78"/>
      <c r="AP61" s="52"/>
    </row>
    <row r="62" spans="2:42" s="12" customFormat="1" ht="20.100000000000001" customHeight="1">
      <c r="AH62" s="26"/>
      <c r="AP62" s="52"/>
    </row>
  </sheetData>
  <sheetProtection algorithmName="SHA-512" hashValue="JQWEfKEJ9UfOg52J4D6jN0vhUrGRGa3t4chnqgydk+XoV7lGzQkW9hQPsPW5nLTyv11aMVKsUfQRLqNu7ZhQUQ==" saltValue="0R7wtt5MFNMJSuK2QijvVw==" spinCount="100000" sheet="1" formatCells="0" selectLockedCells="1"/>
  <mergeCells count="21">
    <mergeCell ref="Q58:AH58"/>
    <mergeCell ref="B54:F54"/>
    <mergeCell ref="B51:AG51"/>
    <mergeCell ref="G54:I54"/>
    <mergeCell ref="K54:L54"/>
    <mergeCell ref="N54:O54"/>
    <mergeCell ref="A2:AH2"/>
    <mergeCell ref="S32:U32"/>
    <mergeCell ref="W32:AG32"/>
    <mergeCell ref="B21:AH21"/>
    <mergeCell ref="B8:AH20"/>
    <mergeCell ref="B23:I23"/>
    <mergeCell ref="C27:G27"/>
    <mergeCell ref="H27:Q27"/>
    <mergeCell ref="S27:V27"/>
    <mergeCell ref="W27:AH27"/>
    <mergeCell ref="B49:AG49"/>
    <mergeCell ref="B55:F55"/>
    <mergeCell ref="U54:X54"/>
    <mergeCell ref="Y54:AH54"/>
    <mergeCell ref="A3:AH3"/>
  </mergeCells>
  <phoneticPr fontId="1"/>
  <dataValidations count="1">
    <dataValidation type="list" allowBlank="1" showInputMessage="1" showErrorMessage="1" sqref="B25 B32 K32 R32" xr:uid="{00000000-0002-0000-0100-000000000000}">
      <formula1>"□,■"</formula1>
    </dataValidation>
  </dataValidations>
  <printOptions horizontalCentered="1"/>
  <pageMargins left="0.39370078740157483" right="0.39370078740157483" top="0.59055118110236227" bottom="0.39370078740157483" header="0.19685039370078741" footer="0.19685039370078741"/>
  <pageSetup paperSize="9" scale="92" orientation="portrait" r:id="rId1"/>
  <headerFooter alignWithMargins="0"/>
  <ignoredErrors>
    <ignoredError sqref="A22 A6" numberStoredAsText="1"/>
    <ignoredError sqref="B53:AH53 B56:AH57 B54:F54 B58:P58 AH49:AH51 C55:I55 N55:O55 S55:T55" unlocked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901B0-F405-4ABC-8290-83746C8896C3}">
  <sheetPr>
    <pageSetUpPr fitToPage="1"/>
  </sheetPr>
  <dimension ref="A1:AH67"/>
  <sheetViews>
    <sheetView view="pageBreakPreview" topLeftCell="A19" zoomScaleNormal="75" zoomScaleSheetLayoutView="100" workbookViewId="0">
      <selection activeCell="E54" sqref="E54:AE54"/>
    </sheetView>
  </sheetViews>
  <sheetFormatPr defaultColWidth="2.625" defaultRowHeight="12" customHeight="1"/>
  <cols>
    <col min="1" max="34" width="3.125" style="284" customWidth="1"/>
    <col min="35" max="16384" width="2.625" style="284"/>
  </cols>
  <sheetData>
    <row r="1" spans="1:34" ht="2.25" customHeight="1">
      <c r="A1" s="286"/>
      <c r="B1" s="287"/>
      <c r="C1" s="287"/>
      <c r="D1" s="287"/>
      <c r="E1" s="287"/>
      <c r="F1" s="287"/>
      <c r="G1" s="287"/>
      <c r="H1" s="287"/>
      <c r="I1" s="287"/>
      <c r="J1" s="287"/>
      <c r="K1" s="287"/>
      <c r="L1" s="287"/>
      <c r="M1" s="287"/>
      <c r="N1" s="287"/>
      <c r="O1" s="287"/>
      <c r="P1" s="287"/>
      <c r="Q1" s="287"/>
      <c r="R1" s="287"/>
      <c r="S1" s="287"/>
      <c r="T1" s="287"/>
      <c r="U1" s="287"/>
      <c r="V1" s="287"/>
      <c r="W1" s="287"/>
      <c r="X1" s="287"/>
      <c r="Y1" s="287"/>
      <c r="Z1" s="288"/>
      <c r="AA1" s="287"/>
      <c r="AB1" s="287"/>
      <c r="AC1" s="287"/>
      <c r="AD1" s="287"/>
      <c r="AE1" s="287"/>
      <c r="AF1" s="287"/>
      <c r="AG1" s="287"/>
      <c r="AH1" s="289"/>
    </row>
    <row r="2" spans="1:34" s="479" customFormat="1" ht="30" customHeight="1">
      <c r="A2" s="488"/>
      <c r="B2" s="479" t="s">
        <v>951</v>
      </c>
      <c r="AD2" s="479" t="s">
        <v>952</v>
      </c>
      <c r="AH2" s="489"/>
    </row>
    <row r="3" spans="1:34" s="300" customFormat="1" ht="2.25" customHeight="1">
      <c r="A3" s="290"/>
      <c r="B3" s="291"/>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3"/>
    </row>
    <row r="4" spans="1:34" s="300" customFormat="1" ht="13.5" customHeight="1">
      <c r="A4" s="290" t="s">
        <v>953</v>
      </c>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3"/>
    </row>
    <row r="5" spans="1:34" s="300" customFormat="1" ht="12.75" customHeight="1">
      <c r="A5" s="290"/>
      <c r="B5" s="1675" t="s">
        <v>954</v>
      </c>
      <c r="C5" s="1675"/>
      <c r="D5" s="1675"/>
      <c r="E5" s="1675"/>
      <c r="F5" s="1675"/>
      <c r="G5" s="1675"/>
      <c r="H5" s="1675"/>
      <c r="I5" s="1675"/>
      <c r="J5" s="1675"/>
      <c r="K5" s="1675"/>
      <c r="L5" s="1675"/>
      <c r="M5" s="1675"/>
      <c r="N5" s="1675"/>
      <c r="O5" s="1675"/>
      <c r="P5" s="1675"/>
      <c r="Q5" s="1675"/>
      <c r="R5" s="1675"/>
      <c r="S5" s="1675"/>
      <c r="T5" s="1675"/>
      <c r="U5" s="1675"/>
      <c r="V5" s="1675"/>
      <c r="W5" s="1675"/>
      <c r="X5" s="1675"/>
      <c r="Y5" s="1675"/>
      <c r="Z5" s="1675"/>
      <c r="AA5" s="1675"/>
      <c r="AB5" s="1675"/>
      <c r="AC5" s="1675"/>
      <c r="AD5" s="1675"/>
      <c r="AE5" s="1675"/>
      <c r="AF5" s="1675"/>
      <c r="AG5" s="1675"/>
      <c r="AH5" s="293"/>
    </row>
    <row r="6" spans="1:34" s="300" customFormat="1" ht="13.5" customHeight="1">
      <c r="A6" s="290"/>
      <c r="B6" s="302" t="e">
        <f>IF(E8="","□","■")</f>
        <v>#REF!</v>
      </c>
      <c r="C6" s="291" t="s">
        <v>476</v>
      </c>
      <c r="D6" s="320"/>
      <c r="E6" s="320"/>
      <c r="F6" s="320"/>
      <c r="G6" s="291"/>
      <c r="H6" s="291"/>
      <c r="I6" s="292" t="s">
        <v>477</v>
      </c>
      <c r="J6" s="312"/>
      <c r="K6" s="312"/>
      <c r="L6" s="291"/>
      <c r="M6" s="312"/>
      <c r="N6" s="291"/>
      <c r="O6" s="312"/>
      <c r="P6" s="320"/>
      <c r="Q6" s="320"/>
      <c r="R6" s="320"/>
      <c r="S6" s="320"/>
      <c r="T6" s="320"/>
      <c r="U6" s="320"/>
      <c r="V6" s="320"/>
      <c r="W6" s="320"/>
      <c r="X6" s="320"/>
      <c r="Y6" s="320"/>
      <c r="Z6" s="320"/>
      <c r="AA6" s="320"/>
      <c r="AB6" s="320"/>
      <c r="AC6" s="320"/>
      <c r="AD6" s="312"/>
      <c r="AE6" s="291"/>
      <c r="AF6" s="1676"/>
      <c r="AG6" s="1676"/>
      <c r="AH6" s="293"/>
    </row>
    <row r="7" spans="1:34" s="300" customFormat="1" ht="12.75" customHeight="1">
      <c r="A7" s="290"/>
      <c r="B7" s="291" t="s">
        <v>478</v>
      </c>
      <c r="C7" s="292"/>
      <c r="D7" s="292"/>
      <c r="E7" s="292"/>
      <c r="F7" s="292" t="s">
        <v>479</v>
      </c>
      <c r="G7" s="291"/>
      <c r="H7" s="292"/>
      <c r="I7" s="292"/>
      <c r="J7" s="292"/>
      <c r="K7" s="292"/>
      <c r="L7" s="292"/>
      <c r="M7" s="292"/>
      <c r="N7" s="292"/>
      <c r="O7" s="292"/>
      <c r="P7" s="292"/>
      <c r="Q7" s="292"/>
      <c r="R7" s="292"/>
      <c r="S7" s="291"/>
      <c r="T7" s="291" t="s">
        <v>480</v>
      </c>
      <c r="U7" s="291"/>
      <c r="V7" s="292"/>
      <c r="W7" s="292"/>
      <c r="X7" s="292"/>
      <c r="Y7" s="291"/>
      <c r="Z7" s="292" t="s">
        <v>481</v>
      </c>
      <c r="AA7" s="292"/>
      <c r="AB7" s="292"/>
      <c r="AC7" s="292"/>
      <c r="AD7" s="292"/>
      <c r="AE7" s="292"/>
      <c r="AF7" s="292"/>
      <c r="AG7" s="291"/>
      <c r="AH7" s="293"/>
    </row>
    <row r="8" spans="1:34" s="300" customFormat="1" ht="13.5" customHeight="1">
      <c r="A8" s="290"/>
      <c r="B8" s="291"/>
      <c r="C8" s="291"/>
      <c r="D8" s="291"/>
      <c r="E8" s="1925" t="e">
        <f>IF(Application!#REF!="","",Application!#REF!)</f>
        <v>#REF!</v>
      </c>
      <c r="F8" s="1925"/>
      <c r="G8" s="1925"/>
      <c r="H8" s="1925"/>
      <c r="I8" s="1925"/>
      <c r="J8" s="1925"/>
      <c r="K8" s="1925"/>
      <c r="L8" s="1925"/>
      <c r="M8" s="1925"/>
      <c r="N8" s="1925"/>
      <c r="O8" s="1925"/>
      <c r="P8" s="1925"/>
      <c r="Q8" s="1925"/>
      <c r="R8" s="1925"/>
      <c r="S8" s="291"/>
      <c r="T8" s="291"/>
      <c r="U8" s="291"/>
      <c r="V8" s="1925" t="e">
        <f>IF(AND(Application!#REF!="",Application!#REF!=""),"",Application!#REF!&amp;Application!#REF!&amp;"  "&amp;Application!#REF!&amp;"点")</f>
        <v>#REF!</v>
      </c>
      <c r="W8" s="1925"/>
      <c r="X8" s="1925"/>
      <c r="Y8" s="1925"/>
      <c r="Z8" s="1925"/>
      <c r="AA8" s="1925"/>
      <c r="AB8" s="1925"/>
      <c r="AC8" s="1925"/>
      <c r="AD8" s="1925"/>
      <c r="AE8" s="1925"/>
      <c r="AF8" s="1925"/>
      <c r="AG8" s="1925"/>
      <c r="AH8" s="293"/>
    </row>
    <row r="9" spans="1:34" s="285" customFormat="1" ht="12.75" customHeight="1">
      <c r="A9" s="321"/>
      <c r="B9" s="301"/>
      <c r="C9" s="301"/>
      <c r="D9" s="301"/>
      <c r="E9" s="1926"/>
      <c r="F9" s="1926"/>
      <c r="G9" s="1926"/>
      <c r="H9" s="1926"/>
      <c r="I9" s="1926"/>
      <c r="J9" s="1926"/>
      <c r="K9" s="1926"/>
      <c r="L9" s="1926"/>
      <c r="M9" s="1926"/>
      <c r="N9" s="1926"/>
      <c r="O9" s="1926"/>
      <c r="P9" s="1926"/>
      <c r="Q9" s="1926"/>
      <c r="R9" s="1926"/>
      <c r="S9" s="292"/>
      <c r="T9" s="292"/>
      <c r="U9" s="292"/>
      <c r="V9" s="1926"/>
      <c r="W9" s="1926"/>
      <c r="X9" s="1926"/>
      <c r="Y9" s="1926"/>
      <c r="Z9" s="1926"/>
      <c r="AA9" s="1926"/>
      <c r="AB9" s="1926"/>
      <c r="AC9" s="1926"/>
      <c r="AD9" s="1926"/>
      <c r="AE9" s="1926"/>
      <c r="AF9" s="1926"/>
      <c r="AG9" s="1926"/>
      <c r="AH9" s="322"/>
    </row>
    <row r="10" spans="1:34" s="285" customFormat="1" ht="2.25" customHeight="1">
      <c r="A10" s="321"/>
      <c r="B10" s="301"/>
      <c r="C10" s="301"/>
      <c r="D10" s="301"/>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322"/>
    </row>
    <row r="11" spans="1:34" s="300" customFormat="1" ht="12.75" customHeight="1">
      <c r="A11" s="290"/>
      <c r="B11" s="291" t="s">
        <v>955</v>
      </c>
      <c r="C11" s="292"/>
      <c r="D11" s="292"/>
      <c r="E11" s="292"/>
      <c r="F11" s="292" t="s">
        <v>956</v>
      </c>
      <c r="G11" s="291"/>
      <c r="H11" s="292"/>
      <c r="I11" s="292"/>
      <c r="J11" s="292"/>
      <c r="K11" s="292"/>
      <c r="L11" s="292"/>
      <c r="M11" s="292"/>
      <c r="N11" s="292"/>
      <c r="O11" s="292"/>
      <c r="P11" s="292"/>
      <c r="Q11" s="292"/>
      <c r="R11" s="292"/>
      <c r="S11" s="291"/>
      <c r="T11" s="5"/>
      <c r="U11" s="5"/>
      <c r="V11" s="5"/>
      <c r="W11" s="5"/>
      <c r="X11" s="5"/>
      <c r="Y11" s="5"/>
      <c r="Z11" s="5"/>
      <c r="AA11" s="5"/>
      <c r="AB11" s="5"/>
      <c r="AC11" s="5"/>
      <c r="AD11" s="5"/>
      <c r="AE11" s="5"/>
      <c r="AF11" s="5"/>
      <c r="AG11" s="5"/>
      <c r="AH11" s="293"/>
    </row>
    <row r="12" spans="1:34" s="300" customFormat="1" ht="13.5" customHeight="1">
      <c r="A12" s="290"/>
      <c r="B12" s="291"/>
      <c r="C12" s="291"/>
      <c r="D12" s="291"/>
      <c r="E12" s="1929" t="e">
        <f>IF(Application!#REF!="　　　年　　月　　日","",Application!#REF!)</f>
        <v>#REF!</v>
      </c>
      <c r="F12" s="1929"/>
      <c r="G12" s="1929"/>
      <c r="H12" s="1929"/>
      <c r="I12" s="1929"/>
      <c r="J12" s="1929"/>
      <c r="K12" s="1929"/>
      <c r="L12" s="1929"/>
      <c r="M12" s="1929"/>
      <c r="N12" s="1929"/>
      <c r="O12" s="1929"/>
      <c r="P12" s="1929"/>
      <c r="Q12" s="1929"/>
      <c r="R12" s="1929"/>
      <c r="S12" s="291"/>
      <c r="T12" s="5"/>
      <c r="U12" s="5"/>
      <c r="V12" s="5"/>
      <c r="W12" s="5"/>
      <c r="X12" s="5"/>
      <c r="Y12" s="5"/>
      <c r="Z12" s="5"/>
      <c r="AA12" s="5"/>
      <c r="AB12" s="5"/>
      <c r="AC12" s="5"/>
      <c r="AD12" s="5"/>
      <c r="AE12" s="5"/>
      <c r="AF12" s="5"/>
      <c r="AG12" s="5"/>
      <c r="AH12" s="293"/>
    </row>
    <row r="13" spans="1:34" s="285" customFormat="1" ht="12.75" customHeight="1">
      <c r="A13" s="321"/>
      <c r="B13" s="301"/>
      <c r="C13" s="301"/>
      <c r="D13" s="301"/>
      <c r="E13" s="1930"/>
      <c r="F13" s="1930"/>
      <c r="G13" s="1930"/>
      <c r="H13" s="1930"/>
      <c r="I13" s="1930"/>
      <c r="J13" s="1930"/>
      <c r="K13" s="1930"/>
      <c r="L13" s="1930"/>
      <c r="M13" s="1930"/>
      <c r="N13" s="1930"/>
      <c r="O13" s="1930"/>
      <c r="P13" s="1930"/>
      <c r="Q13" s="1930"/>
      <c r="R13" s="1930"/>
      <c r="S13" s="292"/>
      <c r="T13" s="5"/>
      <c r="U13" s="5"/>
      <c r="V13" s="5"/>
      <c r="W13" s="5"/>
      <c r="X13" s="5"/>
      <c r="Y13" s="5"/>
      <c r="Z13" s="5"/>
      <c r="AA13" s="5"/>
      <c r="AB13" s="5"/>
      <c r="AC13" s="5"/>
      <c r="AD13" s="5"/>
      <c r="AE13" s="5"/>
      <c r="AF13" s="5"/>
      <c r="AG13" s="5"/>
      <c r="AH13" s="322"/>
    </row>
    <row r="14" spans="1:34" s="285" customFormat="1" ht="2.25" customHeight="1">
      <c r="A14" s="321"/>
      <c r="B14" s="301"/>
      <c r="C14" s="301"/>
      <c r="D14" s="301"/>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322"/>
    </row>
    <row r="15" spans="1:34" s="314" customFormat="1" ht="13.5" customHeight="1">
      <c r="A15" s="298"/>
      <c r="B15" s="302" t="e">
        <f>IF(G16="","□","■")</f>
        <v>#REF!</v>
      </c>
      <c r="C15" s="312" t="s">
        <v>482</v>
      </c>
      <c r="D15" s="312"/>
      <c r="E15" s="312"/>
      <c r="F15" s="312"/>
      <c r="G15" s="312"/>
      <c r="H15" s="312"/>
      <c r="I15" s="312"/>
      <c r="J15" s="312"/>
      <c r="K15" s="312"/>
      <c r="L15" s="312"/>
      <c r="M15" s="312"/>
      <c r="N15" s="312"/>
      <c r="O15" s="312"/>
      <c r="P15" s="292" t="s">
        <v>483</v>
      </c>
      <c r="Q15" s="312"/>
      <c r="R15" s="312"/>
      <c r="S15" s="312"/>
      <c r="T15" s="312"/>
      <c r="U15" s="312"/>
      <c r="V15" s="312"/>
      <c r="W15" s="312"/>
      <c r="X15" s="312"/>
      <c r="Y15" s="312"/>
      <c r="Z15" s="312"/>
      <c r="AA15" s="312"/>
      <c r="AB15" s="312"/>
      <c r="AC15" s="312"/>
      <c r="AD15" s="312"/>
      <c r="AE15" s="312"/>
      <c r="AF15" s="312"/>
      <c r="AG15" s="312"/>
      <c r="AH15" s="313"/>
    </row>
    <row r="16" spans="1:34" s="314" customFormat="1" ht="13.5" customHeight="1">
      <c r="A16" s="298"/>
      <c r="B16" s="312"/>
      <c r="C16" s="312" t="s">
        <v>957</v>
      </c>
      <c r="D16" s="312"/>
      <c r="E16" s="312"/>
      <c r="F16" s="312"/>
      <c r="G16" s="1932" t="e">
        <f>IF(V8&lt;&gt;"","",IF(AND(Application!#REF!&lt;&gt;"",Application!#REF!&lt;&gt;""),"①"&amp;Application!#REF!&amp;CHAR(10)&amp;"②"&amp;Application!#REF!&amp;CHAR(10)&amp;"③"&amp;Application!#REF!,IF(AND(Application!#REF!&lt;&gt;"",Application!#REF!&lt;&gt;""),"①"&amp;Application!#REF!&amp;CHAR(10)&amp;"②"&amp;Application!#REF!,IF(AND(Application!#REF!&lt;&gt;"",Application!#REF!&lt;&gt;""),Application!#REF!,""))))</f>
        <v>#REF!</v>
      </c>
      <c r="H16" s="1932"/>
      <c r="I16" s="1932"/>
      <c r="J16" s="1932"/>
      <c r="K16" s="1932"/>
      <c r="L16" s="1932"/>
      <c r="M16" s="1932"/>
      <c r="N16" s="1932"/>
      <c r="O16" s="1932"/>
      <c r="P16" s="1932"/>
      <c r="Q16" s="1932"/>
      <c r="R16" s="1932"/>
      <c r="S16" s="1932"/>
      <c r="T16" s="1932"/>
      <c r="U16" s="1931" t="s">
        <v>959</v>
      </c>
      <c r="V16" s="1931"/>
      <c r="W16" s="1932" t="e">
        <f>IF(V8&lt;&gt;"","",IF(AND(Application!#REF!&lt;&gt;"",Application!#REF!&lt;&gt;""),"①"&amp;Application!#REF!&amp;CHAR(10)&amp;"②"&amp;Application!#REF!&amp;CHAR(10)&amp;"③"&amp;Application!#REF!,IF(AND(Application!#REF!&lt;&gt;"",Application!#REF!&lt;&gt;""),"①"&amp;Application!#REF!&amp;CHAR(10)&amp;"②"&amp;Application!#REF!,IF(AND(Application!#REF!&lt;&gt;"",Application!#REF!&lt;&gt;""),Application!#REF!,""))))</f>
        <v>#REF!</v>
      </c>
      <c r="X16" s="1932"/>
      <c r="Y16" s="1932"/>
      <c r="Z16" s="1932"/>
      <c r="AA16" s="1932"/>
      <c r="AB16" s="1932"/>
      <c r="AC16" s="1932"/>
      <c r="AD16" s="1932"/>
      <c r="AE16" s="1932"/>
      <c r="AF16" s="1932"/>
      <c r="AG16" s="1932"/>
      <c r="AH16" s="313"/>
    </row>
    <row r="17" spans="1:34" s="314" customFormat="1" ht="12.75" customHeight="1">
      <c r="A17" s="298"/>
      <c r="B17" s="312"/>
      <c r="C17" s="292" t="s">
        <v>485</v>
      </c>
      <c r="D17" s="312"/>
      <c r="E17" s="312"/>
      <c r="F17" s="312"/>
      <c r="G17" s="1933"/>
      <c r="H17" s="1933"/>
      <c r="I17" s="1933"/>
      <c r="J17" s="1933"/>
      <c r="K17" s="1933"/>
      <c r="L17" s="1933"/>
      <c r="M17" s="1933"/>
      <c r="N17" s="1933"/>
      <c r="O17" s="1933"/>
      <c r="P17" s="1933"/>
      <c r="Q17" s="1933"/>
      <c r="R17" s="1933"/>
      <c r="S17" s="1933"/>
      <c r="T17" s="1933"/>
      <c r="U17" s="292" t="s">
        <v>960</v>
      </c>
      <c r="V17" s="292"/>
      <c r="W17" s="1933"/>
      <c r="X17" s="1933"/>
      <c r="Y17" s="1933"/>
      <c r="Z17" s="1933"/>
      <c r="AA17" s="1933"/>
      <c r="AB17" s="1933"/>
      <c r="AC17" s="1933"/>
      <c r="AD17" s="1933"/>
      <c r="AE17" s="1933"/>
      <c r="AF17" s="1933"/>
      <c r="AG17" s="1933"/>
      <c r="AH17" s="313"/>
    </row>
    <row r="18" spans="1:34" s="314" customFormat="1" ht="2.25" customHeight="1">
      <c r="A18" s="298"/>
      <c r="B18" s="312"/>
      <c r="C18" s="292"/>
      <c r="D18" s="312"/>
      <c r="E18" s="312"/>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3"/>
    </row>
    <row r="19" spans="1:34" s="314" customFormat="1" ht="13.5" customHeight="1">
      <c r="A19" s="298"/>
      <c r="B19" s="312"/>
      <c r="C19" s="312" t="s">
        <v>958</v>
      </c>
      <c r="D19" s="312"/>
      <c r="E19" s="312"/>
      <c r="F19" s="312"/>
      <c r="G19" s="1927" t="e">
        <f>IF(V8&lt;&gt;"","",IF(AND(Application!#REF!&lt;&gt;"",Application!#REF!&lt;&gt;""),"①"&amp;YEAR(Application!#REF!)&amp;CHAR(10)&amp;"②"&amp;YEAR(Application!#REF!)&amp;CHAR(10)&amp;"③"&amp;YEAR(Application!#REF!),IF(AND(Application!#REF!&lt;&gt;"",Application!#REF!&lt;&gt;""),"①"&amp;YEAR(Application!#REF!)&amp;CHAR(10)&amp;"②"&amp;YEAR(Application!#REF!),IF(AND(Application!#REF!&lt;&gt;"",Application!#REF!&lt;&gt;""),YEAR(Application!#REF!),""))))</f>
        <v>#REF!</v>
      </c>
      <c r="H19" s="1927"/>
      <c r="I19" s="1927"/>
      <c r="J19" s="1927"/>
      <c r="K19" s="1658" t="s">
        <v>261</v>
      </c>
      <c r="L19" s="1658"/>
      <c r="M19" s="1927" t="e">
        <f>IF(V8&lt;&gt;"","",IF(AND(Application!#REF!&lt;&gt;"",Application!#REF!&lt;&gt;""),"①"&amp;MONTH(Application!#REF!)&amp;CHAR(10)&amp;"②"&amp;MONTH(Application!#REF!)&amp;CHAR(10)&amp;"③"&amp;MONTH(Application!#REF!),IF(AND(Application!#REF!&lt;&gt;"",Application!#REF!&lt;&gt;""),"①"&amp;MONTH(Application!#REF!)&amp;CHAR(10)&amp;"②"&amp;MONTH(Application!#REF!),IF(AND(Application!#REF!&lt;&gt;"",Application!#REF!&lt;&gt;""),MONTH(Application!#REF!),""))))</f>
        <v>#REF!</v>
      </c>
      <c r="N19" s="1927"/>
      <c r="O19" s="1658" t="s">
        <v>262</v>
      </c>
      <c r="P19" s="1658"/>
      <c r="Q19" s="1658" t="s">
        <v>393</v>
      </c>
      <c r="R19" s="1658"/>
      <c r="S19" s="1927" t="e">
        <f>IF(V8&lt;&gt;"","",IF(AND(Application!#REF!&lt;&gt;"",Application!#REF!&lt;&gt;""),"①"&amp;YEAR(Application!#REF!)&amp;CHAR(10)&amp;"②"&amp;YEAR(Application!#REF!)&amp;CHAR(10)&amp;"③"&amp;YEAR(Application!#REF!),IF(AND(Application!#REF!&lt;&gt;"",Application!#REF!&lt;&gt;""),"①"&amp;YEAR(Application!#REF!)&amp;CHAR(10)&amp;"②"&amp;YEAR(Application!#REF!),IF(AND(Application!#REF!&lt;&gt;"",Application!#REF!&lt;&gt;""),YEAR(Application!#REF!),""))))</f>
        <v>#REF!</v>
      </c>
      <c r="T19" s="1927"/>
      <c r="U19" s="1927"/>
      <c r="V19" s="1927"/>
      <c r="W19" s="1658" t="s">
        <v>261</v>
      </c>
      <c r="X19" s="1658"/>
      <c r="Y19" s="1927" t="e">
        <f>IF(V8&lt;&gt;"","",IF(AND(Application!#REF!&lt;&gt;"",Application!#REF!&lt;&gt;""),"①"&amp;MONTH(Application!#REF!)&amp;CHAR(10)&amp;"②"&amp;MONTH(Application!#REF!)&amp;CHAR(10)&amp;"③"&amp;MONTH(Application!#REF!),IF(AND(Application!#REF!&lt;&gt;"",Application!#REF!&lt;&gt;""),"①"&amp;MONTH(Application!#REF!)&amp;CHAR(10)&amp;"②"&amp;MONTH(Application!#REF!),IF(AND(Application!#REF!&lt;&gt;"",Application!#REF!&lt;&gt;""),MONTH(Application!#REF!),""))))</f>
        <v>#REF!</v>
      </c>
      <c r="Z19" s="1927"/>
      <c r="AA19" s="1658" t="s">
        <v>262</v>
      </c>
      <c r="AB19" s="1658"/>
      <c r="AC19" s="312" t="s">
        <v>487</v>
      </c>
      <c r="AD19" s="312"/>
      <c r="AE19" s="312"/>
      <c r="AF19" s="312"/>
      <c r="AG19" s="312"/>
      <c r="AH19" s="313"/>
    </row>
    <row r="20" spans="1:34" s="300" customFormat="1" ht="12.75" customHeight="1">
      <c r="A20" s="290"/>
      <c r="B20" s="291"/>
      <c r="C20" s="292" t="s">
        <v>488</v>
      </c>
      <c r="D20" s="292"/>
      <c r="E20" s="301" t="s">
        <v>489</v>
      </c>
      <c r="F20" s="291"/>
      <c r="G20" s="1928"/>
      <c r="H20" s="1928"/>
      <c r="I20" s="1928"/>
      <c r="J20" s="1928"/>
      <c r="K20" s="1659" t="s">
        <v>266</v>
      </c>
      <c r="L20" s="1659"/>
      <c r="M20" s="1928"/>
      <c r="N20" s="1928"/>
      <c r="O20" s="1659" t="s">
        <v>267</v>
      </c>
      <c r="P20" s="1659"/>
      <c r="Q20" s="1660" t="s">
        <v>490</v>
      </c>
      <c r="R20" s="1660"/>
      <c r="S20" s="1928"/>
      <c r="T20" s="1928"/>
      <c r="U20" s="1928"/>
      <c r="V20" s="1928"/>
      <c r="W20" s="1659" t="s">
        <v>266</v>
      </c>
      <c r="X20" s="1659"/>
      <c r="Y20" s="1928"/>
      <c r="Z20" s="1928"/>
      <c r="AA20" s="1659" t="s">
        <v>267</v>
      </c>
      <c r="AB20" s="1659"/>
      <c r="AC20" s="291"/>
      <c r="AD20" s="291"/>
      <c r="AE20" s="323"/>
      <c r="AF20" s="291"/>
      <c r="AG20" s="291"/>
      <c r="AH20" s="293"/>
    </row>
    <row r="21" spans="1:34" s="300" customFormat="1" ht="2.25" customHeight="1">
      <c r="A21" s="290"/>
      <c r="B21" s="291"/>
      <c r="C21" s="292"/>
      <c r="D21" s="292"/>
      <c r="E21" s="301"/>
      <c r="F21" s="291"/>
      <c r="G21" s="324"/>
      <c r="H21" s="324"/>
      <c r="I21" s="324"/>
      <c r="J21" s="324"/>
      <c r="K21" s="323"/>
      <c r="L21" s="323"/>
      <c r="M21" s="324"/>
      <c r="N21" s="324"/>
      <c r="O21" s="323"/>
      <c r="P21" s="323"/>
      <c r="Q21" s="323"/>
      <c r="R21" s="323"/>
      <c r="S21" s="324"/>
      <c r="T21" s="324"/>
      <c r="U21" s="324"/>
      <c r="V21" s="324"/>
      <c r="W21" s="323"/>
      <c r="X21" s="323"/>
      <c r="Y21" s="324"/>
      <c r="Z21" s="324"/>
      <c r="AA21" s="323"/>
      <c r="AB21" s="323"/>
      <c r="AC21" s="291"/>
      <c r="AD21" s="291"/>
      <c r="AE21" s="323"/>
      <c r="AF21" s="291"/>
      <c r="AG21" s="291"/>
      <c r="AH21" s="293"/>
    </row>
    <row r="22" spans="1:34" s="314" customFormat="1" ht="13.5" customHeight="1">
      <c r="A22" s="298"/>
      <c r="B22" s="312"/>
      <c r="C22" s="312" t="s">
        <v>961</v>
      </c>
      <c r="D22" s="312"/>
      <c r="E22" s="312"/>
      <c r="F22" s="312"/>
      <c r="G22" s="1925" t="e">
        <f>IF(E8&lt;&gt;"","",IF(Application!#REF!="","",Application!#REF!))</f>
        <v>#REF!</v>
      </c>
      <c r="H22" s="1925"/>
      <c r="I22" s="1925"/>
      <c r="J22" s="1925"/>
      <c r="K22" s="1925"/>
      <c r="L22" s="1925"/>
      <c r="M22" s="1925"/>
      <c r="N22" s="1925"/>
      <c r="O22" s="1925"/>
      <c r="P22" s="1925"/>
      <c r="Q22" s="1658" t="s">
        <v>731</v>
      </c>
      <c r="R22" s="1658"/>
      <c r="S22" s="5"/>
      <c r="T22" s="5"/>
      <c r="U22" s="5"/>
      <c r="V22" s="5"/>
      <c r="W22" s="5"/>
      <c r="X22" s="5"/>
      <c r="Y22" s="5"/>
      <c r="Z22" s="5"/>
      <c r="AA22" s="5"/>
      <c r="AB22" s="5"/>
      <c r="AC22" s="5"/>
      <c r="AD22" s="5"/>
      <c r="AE22" s="5"/>
      <c r="AF22" s="312"/>
      <c r="AG22" s="312"/>
      <c r="AH22" s="313"/>
    </row>
    <row r="23" spans="1:34" s="300" customFormat="1" ht="12.75" customHeight="1">
      <c r="A23" s="290"/>
      <c r="B23" s="291"/>
      <c r="C23" s="292" t="s">
        <v>488</v>
      </c>
      <c r="D23" s="292"/>
      <c r="E23" s="301"/>
      <c r="F23" s="291"/>
      <c r="G23" s="1926"/>
      <c r="H23" s="1926"/>
      <c r="I23" s="1926"/>
      <c r="J23" s="1926"/>
      <c r="K23" s="1926"/>
      <c r="L23" s="1926"/>
      <c r="M23" s="1926"/>
      <c r="N23" s="1926"/>
      <c r="O23" s="1926"/>
      <c r="P23" s="1926"/>
      <c r="Q23" s="1660" t="s">
        <v>962</v>
      </c>
      <c r="R23" s="1660"/>
      <c r="S23" s="5"/>
      <c r="T23" s="5"/>
      <c r="U23" s="5"/>
      <c r="V23" s="5"/>
      <c r="W23" s="5"/>
      <c r="X23" s="5"/>
      <c r="Y23" s="5"/>
      <c r="Z23" s="5"/>
      <c r="AA23" s="5"/>
      <c r="AB23" s="5"/>
      <c r="AC23" s="5"/>
      <c r="AD23" s="5"/>
      <c r="AE23" s="5"/>
      <c r="AF23" s="291"/>
      <c r="AG23" s="291"/>
      <c r="AH23" s="293"/>
    </row>
    <row r="24" spans="1:34" s="300" customFormat="1" ht="2.25" customHeight="1">
      <c r="A24" s="290"/>
      <c r="B24" s="291"/>
      <c r="C24" s="292"/>
      <c r="D24" s="291"/>
      <c r="E24" s="291"/>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293"/>
    </row>
    <row r="25" spans="1:34" s="314" customFormat="1" ht="2.25" customHeight="1">
      <c r="A25" s="298"/>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3"/>
    </row>
    <row r="26" spans="1:34" s="300" customFormat="1" ht="13.5" customHeight="1">
      <c r="A26" s="290" t="s">
        <v>963</v>
      </c>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3"/>
    </row>
    <row r="27" spans="1:34" s="300" customFormat="1" ht="13.5" customHeight="1">
      <c r="A27" s="290"/>
      <c r="B27" s="292" t="s">
        <v>964</v>
      </c>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3"/>
    </row>
    <row r="28" spans="1:34" s="300" customFormat="1" ht="13.5" customHeight="1">
      <c r="A28" s="290"/>
      <c r="B28" s="209" t="s">
        <v>65</v>
      </c>
      <c r="C28" s="291" t="s">
        <v>965</v>
      </c>
      <c r="D28" s="320"/>
      <c r="E28" s="320"/>
      <c r="F28" s="292" t="s">
        <v>966</v>
      </c>
      <c r="G28" s="291"/>
      <c r="H28" s="291"/>
      <c r="I28" s="292"/>
      <c r="J28" s="312"/>
      <c r="K28" s="312"/>
      <c r="L28" s="291"/>
      <c r="M28" s="312"/>
      <c r="N28" s="291"/>
      <c r="O28" s="312"/>
      <c r="P28" s="320"/>
      <c r="Q28" s="320"/>
      <c r="R28" s="320"/>
      <c r="S28" s="320"/>
      <c r="T28" s="320"/>
      <c r="U28" s="320"/>
      <c r="V28" s="320"/>
      <c r="W28" s="320"/>
      <c r="X28" s="320"/>
      <c r="Y28" s="320"/>
      <c r="Z28" s="320"/>
      <c r="AA28" s="320"/>
      <c r="AB28" s="320"/>
      <c r="AC28" s="320"/>
      <c r="AD28" s="312"/>
      <c r="AE28" s="291"/>
      <c r="AF28" s="1676"/>
      <c r="AG28" s="1676"/>
      <c r="AH28" s="293"/>
    </row>
    <row r="29" spans="1:34" s="314" customFormat="1" ht="13.5" customHeight="1">
      <c r="A29" s="298"/>
      <c r="B29" s="292"/>
      <c r="C29" s="209" t="s">
        <v>65</v>
      </c>
      <c r="D29" s="291" t="s">
        <v>967</v>
      </c>
      <c r="E29" s="291"/>
      <c r="F29" s="291"/>
      <c r="G29" s="325"/>
      <c r="H29" s="291"/>
      <c r="I29" s="291"/>
      <c r="J29" s="291"/>
      <c r="K29" s="291"/>
      <c r="L29" s="291"/>
      <c r="M29" s="291"/>
      <c r="N29" s="291"/>
      <c r="O29" s="291"/>
      <c r="P29" s="291"/>
      <c r="Q29" s="291"/>
      <c r="R29" s="291"/>
      <c r="S29" s="291"/>
      <c r="T29" s="291"/>
      <c r="U29" s="291"/>
      <c r="V29" s="291"/>
      <c r="W29" s="291"/>
      <c r="X29" s="291"/>
      <c r="Y29" s="291"/>
      <c r="Z29" s="325"/>
      <c r="AA29" s="291"/>
      <c r="AB29" s="291"/>
      <c r="AC29" s="291"/>
      <c r="AD29" s="291"/>
      <c r="AE29" s="291"/>
      <c r="AF29" s="291"/>
      <c r="AG29" s="291"/>
      <c r="AH29" s="313"/>
    </row>
    <row r="30" spans="1:34" s="300" customFormat="1" ht="12.75" customHeight="1">
      <c r="A30" s="290"/>
      <c r="B30" s="312"/>
      <c r="C30" s="292"/>
      <c r="D30" s="292" t="s">
        <v>968</v>
      </c>
      <c r="E30" s="312"/>
      <c r="F30" s="312"/>
      <c r="G30" s="5"/>
      <c r="H30" s="5"/>
      <c r="I30" s="5"/>
      <c r="J30" s="5"/>
      <c r="K30" s="5"/>
      <c r="L30" s="5"/>
      <c r="M30" s="5"/>
      <c r="N30" s="5"/>
      <c r="O30" s="5"/>
      <c r="P30" s="5"/>
      <c r="Q30" s="5"/>
      <c r="R30" s="5"/>
      <c r="S30" s="5"/>
      <c r="T30" s="5"/>
      <c r="U30" s="5"/>
      <c r="V30" s="5"/>
      <c r="W30" s="5"/>
      <c r="X30" s="5"/>
      <c r="Y30" s="5"/>
      <c r="Z30" s="5"/>
      <c r="AA30" s="5"/>
      <c r="AB30" s="5"/>
      <c r="AC30" s="5"/>
      <c r="AD30" s="312"/>
      <c r="AE30" s="312"/>
      <c r="AF30" s="312"/>
      <c r="AG30" s="312"/>
      <c r="AH30" s="293"/>
    </row>
    <row r="31" spans="1:34" s="300" customFormat="1" ht="2.25" customHeight="1">
      <c r="A31" s="290"/>
      <c r="B31" s="312"/>
      <c r="C31" s="292"/>
      <c r="D31" s="312"/>
      <c r="E31" s="312"/>
      <c r="F31" s="312"/>
      <c r="G31" s="312"/>
      <c r="H31" s="312"/>
      <c r="I31" s="312"/>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293"/>
    </row>
    <row r="32" spans="1:34" s="300" customFormat="1" ht="13.5" customHeight="1">
      <c r="A32" s="290"/>
      <c r="B32" s="312"/>
      <c r="C32" s="312"/>
      <c r="D32" s="312" t="s">
        <v>969</v>
      </c>
      <c r="E32" s="1934"/>
      <c r="F32" s="1934"/>
      <c r="G32" s="1934"/>
      <c r="H32" s="1934"/>
      <c r="I32" s="1934"/>
      <c r="J32" s="1934"/>
      <c r="K32" s="1695" t="s">
        <v>965</v>
      </c>
      <c r="L32" s="1695"/>
      <c r="M32" s="1934"/>
      <c r="N32" s="1934"/>
      <c r="O32" s="304" t="s">
        <v>970</v>
      </c>
      <c r="P32" s="304"/>
      <c r="Q32" s="5"/>
      <c r="R32" s="5"/>
      <c r="S32" s="5"/>
      <c r="T32" s="5"/>
      <c r="U32" s="5"/>
      <c r="V32" s="5"/>
      <c r="W32" s="5"/>
      <c r="X32" s="5"/>
      <c r="Y32" s="5"/>
      <c r="Z32" s="5"/>
      <c r="AA32" s="5"/>
      <c r="AB32" s="5"/>
      <c r="AC32" s="5"/>
      <c r="AD32" s="5"/>
      <c r="AE32" s="291"/>
      <c r="AF32" s="291"/>
      <c r="AG32" s="291"/>
      <c r="AH32" s="293"/>
    </row>
    <row r="33" spans="1:34" s="300" customFormat="1" ht="4.5" customHeight="1">
      <c r="A33" s="290"/>
      <c r="B33" s="291"/>
      <c r="C33" s="292"/>
      <c r="D33" s="332"/>
      <c r="E33" s="477"/>
      <c r="F33" s="332"/>
      <c r="G33" s="478"/>
      <c r="H33" s="478"/>
      <c r="I33" s="478"/>
      <c r="J33" s="478"/>
      <c r="K33" s="1659"/>
      <c r="L33" s="1659"/>
      <c r="M33" s="478"/>
      <c r="N33" s="478"/>
      <c r="O33" s="1659"/>
      <c r="P33" s="1659"/>
      <c r="Q33" s="175"/>
      <c r="R33" s="175"/>
      <c r="S33" s="175"/>
      <c r="T33" s="5"/>
      <c r="U33" s="5"/>
      <c r="V33" s="5"/>
      <c r="W33" s="5"/>
      <c r="X33" s="5"/>
      <c r="Y33" s="5"/>
      <c r="Z33" s="5"/>
      <c r="AA33" s="5"/>
      <c r="AB33" s="5"/>
      <c r="AC33" s="5"/>
      <c r="AD33" s="5"/>
      <c r="AE33" s="291"/>
      <c r="AF33" s="291"/>
      <c r="AG33" s="291"/>
      <c r="AH33" s="293"/>
    </row>
    <row r="34" spans="1:34" s="483" customFormat="1">
      <c r="A34" s="480"/>
      <c r="B34" s="481"/>
      <c r="C34" s="481"/>
      <c r="D34" s="481" t="s">
        <v>971</v>
      </c>
      <c r="E34" s="481"/>
      <c r="F34" s="481"/>
      <c r="G34" s="481"/>
      <c r="H34" s="481"/>
      <c r="I34" s="481"/>
      <c r="J34" s="481"/>
      <c r="K34" s="481"/>
      <c r="L34" s="481"/>
      <c r="M34" s="481"/>
      <c r="N34" s="481"/>
      <c r="O34" s="481"/>
      <c r="P34" s="481"/>
      <c r="Q34" s="481"/>
      <c r="R34" s="481"/>
      <c r="S34" s="481"/>
      <c r="T34" s="481"/>
      <c r="U34" s="481"/>
      <c r="V34" s="481"/>
      <c r="W34" s="481"/>
      <c r="X34" s="481"/>
      <c r="Y34" s="481"/>
      <c r="Z34" s="481"/>
      <c r="AA34" s="481"/>
      <c r="AB34" s="481"/>
      <c r="AC34" s="481"/>
      <c r="AD34" s="481"/>
      <c r="AE34" s="1935"/>
      <c r="AF34" s="1935"/>
      <c r="AG34" s="1935"/>
      <c r="AH34" s="482"/>
    </row>
    <row r="35" spans="1:34" s="300" customFormat="1" ht="2.25" customHeight="1">
      <c r="A35" s="290"/>
      <c r="B35" s="291"/>
      <c r="C35" s="292"/>
      <c r="D35" s="292"/>
      <c r="E35" s="292"/>
      <c r="F35" s="292"/>
      <c r="G35" s="292"/>
      <c r="H35" s="292"/>
      <c r="I35" s="292"/>
      <c r="J35" s="292"/>
      <c r="K35" s="292"/>
      <c r="L35" s="291"/>
      <c r="M35" s="292"/>
      <c r="N35" s="292"/>
      <c r="O35" s="292"/>
      <c r="P35" s="323"/>
      <c r="Q35" s="292"/>
      <c r="R35" s="292"/>
      <c r="S35" s="292"/>
      <c r="T35" s="292"/>
      <c r="U35" s="292"/>
      <c r="V35" s="292"/>
      <c r="W35" s="292"/>
      <c r="X35" s="292"/>
      <c r="Y35" s="292"/>
      <c r="Z35" s="292"/>
      <c r="AA35" s="291"/>
      <c r="AB35" s="292"/>
      <c r="AC35" s="292"/>
      <c r="AD35" s="292"/>
      <c r="AE35" s="323"/>
      <c r="AF35" s="291"/>
      <c r="AG35" s="291"/>
      <c r="AH35" s="293"/>
    </row>
    <row r="36" spans="1:34" s="300" customFormat="1" ht="13.5" customHeight="1">
      <c r="A36" s="290"/>
      <c r="B36" s="209" t="s">
        <v>65</v>
      </c>
      <c r="C36" s="291" t="s">
        <v>972</v>
      </c>
      <c r="D36" s="320"/>
      <c r="E36" s="320"/>
      <c r="F36" s="292" t="s">
        <v>973</v>
      </c>
      <c r="G36" s="291"/>
      <c r="H36" s="291"/>
      <c r="I36" s="292"/>
      <c r="J36" s="312"/>
      <c r="K36" s="312"/>
      <c r="L36" s="291"/>
      <c r="M36" s="312"/>
      <c r="N36" s="291"/>
      <c r="O36" s="312"/>
      <c r="P36" s="320"/>
      <c r="Q36" s="320"/>
      <c r="R36" s="320"/>
      <c r="S36" s="320"/>
      <c r="T36" s="320"/>
      <c r="U36" s="320"/>
      <c r="V36" s="320"/>
      <c r="W36" s="320"/>
      <c r="X36" s="320"/>
      <c r="Y36" s="320"/>
      <c r="Z36" s="320"/>
      <c r="AA36" s="320"/>
      <c r="AB36" s="320"/>
      <c r="AC36" s="320"/>
      <c r="AD36" s="312"/>
      <c r="AE36" s="291"/>
      <c r="AF36" s="1676"/>
      <c r="AG36" s="1676"/>
      <c r="AH36" s="293"/>
    </row>
    <row r="37" spans="1:34" s="314" customFormat="1" ht="13.5" customHeight="1">
      <c r="A37" s="298"/>
      <c r="B37" s="292"/>
      <c r="C37" s="209" t="s">
        <v>65</v>
      </c>
      <c r="D37" s="291" t="s">
        <v>967</v>
      </c>
      <c r="E37" s="291"/>
      <c r="F37" s="291"/>
      <c r="G37" s="325"/>
      <c r="H37" s="291"/>
      <c r="I37" s="291"/>
      <c r="J37" s="291"/>
      <c r="K37" s="291"/>
      <c r="L37" s="291"/>
      <c r="M37" s="291"/>
      <c r="N37" s="291"/>
      <c r="O37" s="291"/>
      <c r="P37" s="291"/>
      <c r="Q37" s="291"/>
      <c r="R37" s="291"/>
      <c r="S37" s="291"/>
      <c r="T37" s="291"/>
      <c r="U37" s="291"/>
      <c r="V37" s="291"/>
      <c r="W37" s="291"/>
      <c r="X37" s="291"/>
      <c r="Y37" s="291"/>
      <c r="Z37" s="325"/>
      <c r="AA37" s="291"/>
      <c r="AB37" s="291"/>
      <c r="AC37" s="291"/>
      <c r="AD37" s="291"/>
      <c r="AE37" s="291"/>
      <c r="AF37" s="291"/>
      <c r="AG37" s="291"/>
      <c r="AH37" s="313"/>
    </row>
    <row r="38" spans="1:34" s="300" customFormat="1" ht="12.75" customHeight="1">
      <c r="A38" s="290"/>
      <c r="B38" s="312"/>
      <c r="C38" s="292"/>
      <c r="D38" s="292" t="s">
        <v>968</v>
      </c>
      <c r="E38" s="312"/>
      <c r="F38" s="312"/>
      <c r="G38" s="5"/>
      <c r="H38" s="5"/>
      <c r="I38" s="5"/>
      <c r="J38" s="5"/>
      <c r="K38" s="5"/>
      <c r="L38" s="5"/>
      <c r="M38" s="5"/>
      <c r="N38" s="5"/>
      <c r="O38" s="5"/>
      <c r="P38" s="5"/>
      <c r="Q38" s="5"/>
      <c r="R38" s="5"/>
      <c r="S38" s="5"/>
      <c r="T38" s="5"/>
      <c r="U38" s="5"/>
      <c r="V38" s="5"/>
      <c r="W38" s="5"/>
      <c r="X38" s="5"/>
      <c r="Y38" s="5"/>
      <c r="Z38" s="5"/>
      <c r="AA38" s="5"/>
      <c r="AB38" s="5"/>
      <c r="AC38" s="5"/>
      <c r="AD38" s="312"/>
      <c r="AE38" s="312"/>
      <c r="AF38" s="312"/>
      <c r="AG38" s="312"/>
      <c r="AH38" s="293"/>
    </row>
    <row r="39" spans="1:34" s="300" customFormat="1" ht="2.25" customHeight="1">
      <c r="A39" s="290"/>
      <c r="B39" s="312"/>
      <c r="C39" s="29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c r="AH39" s="293"/>
    </row>
    <row r="40" spans="1:34" s="300" customFormat="1" ht="13.5" customHeight="1">
      <c r="A40" s="290"/>
      <c r="B40" s="312"/>
      <c r="C40" s="312"/>
      <c r="D40" s="312" t="s">
        <v>969</v>
      </c>
      <c r="E40" s="1934"/>
      <c r="F40" s="1934"/>
      <c r="G40" s="1934"/>
      <c r="H40" s="1934"/>
      <c r="I40" s="1934"/>
      <c r="J40" s="1934"/>
      <c r="K40" s="1695" t="s">
        <v>965</v>
      </c>
      <c r="L40" s="1695"/>
      <c r="M40" s="1934"/>
      <c r="N40" s="1934"/>
      <c r="O40" s="304" t="s">
        <v>970</v>
      </c>
      <c r="P40" s="304"/>
      <c r="Q40" s="5"/>
      <c r="R40" s="5"/>
      <c r="S40" s="5"/>
      <c r="T40" s="5"/>
      <c r="U40" s="5"/>
      <c r="V40" s="5"/>
      <c r="W40" s="5"/>
      <c r="X40" s="5"/>
      <c r="Y40" s="5"/>
      <c r="Z40" s="5"/>
      <c r="AA40" s="5"/>
      <c r="AB40" s="5"/>
      <c r="AC40" s="5"/>
      <c r="AD40" s="5"/>
      <c r="AE40" s="291"/>
      <c r="AF40" s="291"/>
      <c r="AG40" s="291"/>
      <c r="AH40" s="293"/>
    </row>
    <row r="41" spans="1:34" s="300" customFormat="1" ht="4.5" customHeight="1">
      <c r="A41" s="290"/>
      <c r="B41" s="291"/>
      <c r="C41" s="292"/>
      <c r="D41" s="332"/>
      <c r="E41" s="477"/>
      <c r="F41" s="332"/>
      <c r="G41" s="478"/>
      <c r="H41" s="478"/>
      <c r="I41" s="478"/>
      <c r="J41" s="478"/>
      <c r="K41" s="1659"/>
      <c r="L41" s="1659"/>
      <c r="M41" s="478"/>
      <c r="N41" s="478"/>
      <c r="O41" s="1659"/>
      <c r="P41" s="1659"/>
      <c r="Q41" s="175"/>
      <c r="R41" s="175"/>
      <c r="S41" s="175"/>
      <c r="T41" s="5"/>
      <c r="U41" s="5"/>
      <c r="V41" s="5"/>
      <c r="W41" s="5"/>
      <c r="X41" s="5"/>
      <c r="Y41" s="5"/>
      <c r="Z41" s="5"/>
      <c r="AA41" s="5"/>
      <c r="AB41" s="5"/>
      <c r="AC41" s="5"/>
      <c r="AD41" s="5"/>
      <c r="AE41" s="291"/>
      <c r="AF41" s="291"/>
      <c r="AG41" s="291"/>
      <c r="AH41" s="293"/>
    </row>
    <row r="42" spans="1:34" s="483" customFormat="1">
      <c r="A42" s="480"/>
      <c r="B42" s="481"/>
      <c r="C42" s="481"/>
      <c r="D42" s="481" t="s">
        <v>971</v>
      </c>
      <c r="E42" s="481"/>
      <c r="F42" s="481"/>
      <c r="G42" s="481"/>
      <c r="H42" s="481"/>
      <c r="I42" s="481"/>
      <c r="J42" s="481"/>
      <c r="K42" s="481"/>
      <c r="L42" s="481"/>
      <c r="M42" s="481"/>
      <c r="N42" s="481"/>
      <c r="O42" s="481"/>
      <c r="P42" s="481"/>
      <c r="Q42" s="481"/>
      <c r="R42" s="481"/>
      <c r="S42" s="481"/>
      <c r="T42" s="481"/>
      <c r="U42" s="481"/>
      <c r="V42" s="481"/>
      <c r="W42" s="481"/>
      <c r="X42" s="481"/>
      <c r="Y42" s="481"/>
      <c r="Z42" s="481"/>
      <c r="AA42" s="481"/>
      <c r="AB42" s="481"/>
      <c r="AC42" s="481"/>
      <c r="AD42" s="481"/>
      <c r="AE42" s="1935"/>
      <c r="AF42" s="1935"/>
      <c r="AG42" s="1935"/>
      <c r="AH42" s="482"/>
    </row>
    <row r="43" spans="1:34" s="300" customFormat="1" ht="2.25" customHeight="1">
      <c r="A43" s="290"/>
      <c r="B43" s="291"/>
      <c r="C43" s="292"/>
      <c r="D43" s="292"/>
      <c r="E43" s="292"/>
      <c r="F43" s="292"/>
      <c r="G43" s="292"/>
      <c r="H43" s="292"/>
      <c r="I43" s="292"/>
      <c r="J43" s="292"/>
      <c r="K43" s="292"/>
      <c r="L43" s="291"/>
      <c r="M43" s="292"/>
      <c r="N43" s="292"/>
      <c r="O43" s="292"/>
      <c r="P43" s="323"/>
      <c r="Q43" s="292"/>
      <c r="R43" s="292"/>
      <c r="S43" s="292"/>
      <c r="T43" s="292"/>
      <c r="U43" s="292"/>
      <c r="V43" s="292"/>
      <c r="W43" s="292"/>
      <c r="X43" s="292"/>
      <c r="Y43" s="292"/>
      <c r="Z43" s="292"/>
      <c r="AA43" s="291"/>
      <c r="AB43" s="292"/>
      <c r="AC43" s="292"/>
      <c r="AD43" s="292"/>
      <c r="AE43" s="323"/>
      <c r="AF43" s="291"/>
      <c r="AG43" s="291"/>
      <c r="AH43" s="293"/>
    </row>
    <row r="44" spans="1:34" s="300" customFormat="1" ht="13.5" customHeight="1">
      <c r="A44" s="290"/>
      <c r="B44" s="209" t="s">
        <v>65</v>
      </c>
      <c r="C44" s="291" t="s">
        <v>974</v>
      </c>
      <c r="D44" s="320"/>
      <c r="E44" s="320"/>
      <c r="F44" s="292"/>
      <c r="G44" s="292" t="s">
        <v>975</v>
      </c>
      <c r="H44" s="291"/>
      <c r="I44" s="292"/>
      <c r="J44" s="312"/>
      <c r="K44" s="312"/>
      <c r="L44" s="291"/>
      <c r="M44" s="312"/>
      <c r="N44" s="291"/>
      <c r="O44" s="312"/>
      <c r="P44" s="320"/>
      <c r="Q44" s="320"/>
      <c r="R44" s="320"/>
      <c r="S44" s="320"/>
      <c r="T44" s="320"/>
      <c r="U44" s="320"/>
      <c r="V44" s="320"/>
      <c r="W44" s="320"/>
      <c r="X44" s="320"/>
      <c r="Y44" s="320"/>
      <c r="Z44" s="320"/>
      <c r="AA44" s="320"/>
      <c r="AB44" s="320"/>
      <c r="AC44" s="320"/>
      <c r="AD44" s="312"/>
      <c r="AE44" s="291"/>
      <c r="AF44" s="1676"/>
      <c r="AG44" s="1676"/>
      <c r="AH44" s="293"/>
    </row>
    <row r="45" spans="1:34" s="314" customFormat="1" ht="13.5" customHeight="1">
      <c r="A45" s="298"/>
      <c r="B45" s="292"/>
      <c r="C45" s="209" t="s">
        <v>65</v>
      </c>
      <c r="D45" s="291" t="s">
        <v>976</v>
      </c>
      <c r="E45" s="291"/>
      <c r="F45" s="291"/>
      <c r="G45" s="325"/>
      <c r="H45" s="291"/>
      <c r="I45" s="291"/>
      <c r="J45" s="291"/>
      <c r="K45" s="291"/>
      <c r="L45" s="291"/>
      <c r="M45" s="291"/>
      <c r="N45" s="291"/>
      <c r="O45" s="291"/>
      <c r="P45" s="291"/>
      <c r="Q45" s="291"/>
      <c r="R45" s="291"/>
      <c r="S45" s="291"/>
      <c r="T45" s="291"/>
      <c r="U45" s="291"/>
      <c r="V45" s="291"/>
      <c r="W45" s="291"/>
      <c r="X45" s="291"/>
      <c r="Y45" s="291"/>
      <c r="Z45" s="325"/>
      <c r="AA45" s="291"/>
      <c r="AB45" s="291"/>
      <c r="AC45" s="291"/>
      <c r="AD45" s="291"/>
      <c r="AE45" s="291"/>
      <c r="AF45" s="291"/>
      <c r="AG45" s="291"/>
      <c r="AH45" s="313"/>
    </row>
    <row r="46" spans="1:34" s="300" customFormat="1" ht="12.75" customHeight="1">
      <c r="A46" s="290"/>
      <c r="B46" s="312"/>
      <c r="C46" s="292"/>
      <c r="D46" s="292" t="s">
        <v>977</v>
      </c>
      <c r="E46" s="312"/>
      <c r="F46" s="312"/>
      <c r="G46" s="5"/>
      <c r="H46" s="5"/>
      <c r="I46" s="5"/>
      <c r="J46" s="5"/>
      <c r="K46" s="5"/>
      <c r="L46" s="5"/>
      <c r="M46" s="5"/>
      <c r="N46" s="5"/>
      <c r="O46" s="5"/>
      <c r="P46" s="5"/>
      <c r="Q46" s="5"/>
      <c r="R46" s="5"/>
      <c r="S46" s="5"/>
      <c r="T46" s="5"/>
      <c r="U46" s="5"/>
      <c r="V46" s="5"/>
      <c r="W46" s="5"/>
      <c r="X46" s="5"/>
      <c r="Y46" s="5"/>
      <c r="Z46" s="5"/>
      <c r="AA46" s="5"/>
      <c r="AB46" s="5"/>
      <c r="AC46" s="5"/>
      <c r="AD46" s="312"/>
      <c r="AE46" s="312"/>
      <c r="AF46" s="312"/>
      <c r="AG46" s="312"/>
      <c r="AH46" s="293"/>
    </row>
    <row r="47" spans="1:34" s="300" customFormat="1" ht="2.25" customHeight="1">
      <c r="A47" s="290"/>
      <c r="B47" s="312"/>
      <c r="C47" s="292"/>
      <c r="D47" s="312"/>
      <c r="E47" s="312"/>
      <c r="F47" s="312"/>
      <c r="G47" s="312"/>
      <c r="H47" s="312"/>
      <c r="I47" s="312"/>
      <c r="J47" s="312"/>
      <c r="K47" s="312"/>
      <c r="L47" s="312"/>
      <c r="M47" s="312"/>
      <c r="N47" s="312"/>
      <c r="O47" s="312"/>
      <c r="P47" s="312"/>
      <c r="Q47" s="312"/>
      <c r="R47" s="312"/>
      <c r="S47" s="312"/>
      <c r="T47" s="312"/>
      <c r="U47" s="312"/>
      <c r="V47" s="312"/>
      <c r="W47" s="312"/>
      <c r="X47" s="312"/>
      <c r="Y47" s="312"/>
      <c r="Z47" s="312"/>
      <c r="AA47" s="312"/>
      <c r="AB47" s="312"/>
      <c r="AC47" s="312"/>
      <c r="AD47" s="312"/>
      <c r="AE47" s="312"/>
      <c r="AF47" s="312"/>
      <c r="AG47" s="312"/>
      <c r="AH47" s="293"/>
    </row>
    <row r="48" spans="1:34" s="300" customFormat="1" ht="13.5" customHeight="1">
      <c r="A48" s="290"/>
      <c r="B48" s="312"/>
      <c r="C48" s="312"/>
      <c r="D48" s="312" t="s">
        <v>969</v>
      </c>
      <c r="E48" s="1934"/>
      <c r="F48" s="1934"/>
      <c r="G48" s="1934"/>
      <c r="H48" s="1934"/>
      <c r="I48" s="1934"/>
      <c r="J48" s="1934"/>
      <c r="K48" s="1695" t="s">
        <v>965</v>
      </c>
      <c r="L48" s="1695"/>
      <c r="M48" s="1934"/>
      <c r="N48" s="1934"/>
      <c r="O48" s="304" t="s">
        <v>978</v>
      </c>
      <c r="P48" s="304"/>
      <c r="Q48" s="5"/>
      <c r="R48" s="5"/>
      <c r="S48" s="5"/>
      <c r="T48" s="5"/>
      <c r="U48" s="5"/>
      <c r="V48" s="5"/>
      <c r="W48" s="5"/>
      <c r="X48" s="5"/>
      <c r="Y48" s="5"/>
      <c r="Z48" s="5"/>
      <c r="AA48" s="5"/>
      <c r="AB48" s="5"/>
      <c r="AC48" s="5"/>
      <c r="AD48" s="5"/>
      <c r="AE48" s="291"/>
      <c r="AF48" s="291"/>
      <c r="AG48" s="291"/>
      <c r="AH48" s="293"/>
    </row>
    <row r="49" spans="1:34" s="300" customFormat="1" ht="4.5" customHeight="1">
      <c r="A49" s="290"/>
      <c r="B49" s="291"/>
      <c r="C49" s="292"/>
      <c r="D49" s="332"/>
      <c r="E49" s="477"/>
      <c r="F49" s="332"/>
      <c r="G49" s="478"/>
      <c r="H49" s="478"/>
      <c r="I49" s="478"/>
      <c r="J49" s="478"/>
      <c r="K49" s="1659"/>
      <c r="L49" s="1659"/>
      <c r="M49" s="478"/>
      <c r="N49" s="478"/>
      <c r="O49" s="1659"/>
      <c r="P49" s="1659"/>
      <c r="Q49" s="175"/>
      <c r="R49" s="175"/>
      <c r="S49" s="175"/>
      <c r="T49" s="5"/>
      <c r="U49" s="5"/>
      <c r="V49" s="5"/>
      <c r="W49" s="5"/>
      <c r="X49" s="5"/>
      <c r="Y49" s="5"/>
      <c r="Z49" s="5"/>
      <c r="AA49" s="5"/>
      <c r="AB49" s="5"/>
      <c r="AC49" s="5"/>
      <c r="AD49" s="5"/>
      <c r="AE49" s="291"/>
      <c r="AF49" s="291"/>
      <c r="AG49" s="291"/>
      <c r="AH49" s="293"/>
    </row>
    <row r="50" spans="1:34" s="483" customFormat="1">
      <c r="A50" s="480"/>
      <c r="B50" s="481"/>
      <c r="C50" s="481"/>
      <c r="D50" s="481" t="s">
        <v>971</v>
      </c>
      <c r="E50" s="481"/>
      <c r="F50" s="481"/>
      <c r="G50" s="481"/>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1935"/>
      <c r="AF50" s="1935"/>
      <c r="AG50" s="1935"/>
      <c r="AH50" s="482"/>
    </row>
    <row r="51" spans="1:34" s="300" customFormat="1" ht="2.25" customHeight="1">
      <c r="A51" s="290"/>
      <c r="B51" s="291"/>
      <c r="C51" s="292"/>
      <c r="D51" s="292"/>
      <c r="E51" s="292"/>
      <c r="F51" s="292"/>
      <c r="G51" s="292"/>
      <c r="H51" s="292"/>
      <c r="I51" s="292"/>
      <c r="J51" s="292"/>
      <c r="K51" s="292"/>
      <c r="L51" s="291"/>
      <c r="M51" s="292"/>
      <c r="N51" s="292"/>
      <c r="O51" s="292"/>
      <c r="P51" s="323"/>
      <c r="Q51" s="292"/>
      <c r="R51" s="292"/>
      <c r="S51" s="292"/>
      <c r="T51" s="292"/>
      <c r="U51" s="292"/>
      <c r="V51" s="292"/>
      <c r="W51" s="292"/>
      <c r="X51" s="292"/>
      <c r="Y51" s="292"/>
      <c r="Z51" s="292"/>
      <c r="AA51" s="291"/>
      <c r="AB51" s="292"/>
      <c r="AC51" s="292"/>
      <c r="AD51" s="292"/>
      <c r="AE51" s="323"/>
      <c r="AF51" s="291"/>
      <c r="AG51" s="291"/>
      <c r="AH51" s="293"/>
    </row>
    <row r="52" spans="1:34" s="300" customFormat="1" ht="13.5" customHeight="1">
      <c r="A52" s="290"/>
      <c r="B52" s="209" t="s">
        <v>65</v>
      </c>
      <c r="C52" s="291" t="s">
        <v>979</v>
      </c>
      <c r="D52" s="320"/>
      <c r="E52" s="320"/>
      <c r="F52" s="292"/>
      <c r="G52" s="291"/>
      <c r="H52" s="291"/>
      <c r="I52" s="292" t="s">
        <v>980</v>
      </c>
      <c r="J52" s="312"/>
      <c r="K52" s="312"/>
      <c r="L52" s="291"/>
      <c r="M52" s="312"/>
      <c r="N52" s="291"/>
      <c r="O52" s="312"/>
      <c r="P52" s="320"/>
      <c r="Q52" s="320"/>
      <c r="R52" s="320"/>
      <c r="S52" s="320"/>
      <c r="T52" s="320"/>
      <c r="U52" s="320"/>
      <c r="V52" s="320"/>
      <c r="W52" s="320"/>
      <c r="X52" s="320"/>
      <c r="Y52" s="320"/>
      <c r="Z52" s="320"/>
      <c r="AA52" s="320"/>
      <c r="AB52" s="320"/>
      <c r="AC52" s="320"/>
      <c r="AD52" s="312"/>
      <c r="AE52" s="291"/>
      <c r="AF52" s="1676"/>
      <c r="AG52" s="1676"/>
      <c r="AH52" s="293"/>
    </row>
    <row r="53" spans="1:34" s="300" customFormat="1" ht="2.25" customHeight="1">
      <c r="A53" s="290"/>
      <c r="B53" s="312"/>
      <c r="C53" s="292"/>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312"/>
      <c r="AH53" s="293"/>
    </row>
    <row r="54" spans="1:34" s="300" customFormat="1" ht="13.5" customHeight="1">
      <c r="A54" s="290"/>
      <c r="B54" s="312"/>
      <c r="C54" s="312"/>
      <c r="D54" s="312" t="s">
        <v>969</v>
      </c>
      <c r="E54" s="1936"/>
      <c r="F54" s="1936"/>
      <c r="G54" s="1936"/>
      <c r="H54" s="1936"/>
      <c r="I54" s="1936"/>
      <c r="J54" s="1936"/>
      <c r="K54" s="1936"/>
      <c r="L54" s="1936"/>
      <c r="M54" s="1936"/>
      <c r="N54" s="1936"/>
      <c r="O54" s="1936"/>
      <c r="P54" s="1936"/>
      <c r="Q54" s="1936"/>
      <c r="R54" s="1936"/>
      <c r="S54" s="1936"/>
      <c r="T54" s="1936"/>
      <c r="U54" s="1936"/>
      <c r="V54" s="1936"/>
      <c r="W54" s="1936"/>
      <c r="X54" s="1936"/>
      <c r="Y54" s="1936"/>
      <c r="Z54" s="1936"/>
      <c r="AA54" s="1936"/>
      <c r="AB54" s="1936"/>
      <c r="AC54" s="1936"/>
      <c r="AD54" s="1936"/>
      <c r="AE54" s="1936"/>
      <c r="AF54" s="291" t="s">
        <v>398</v>
      </c>
      <c r="AG54" s="291"/>
      <c r="AH54" s="293"/>
    </row>
    <row r="55" spans="1:34" s="300" customFormat="1" ht="4.5" customHeight="1">
      <c r="A55" s="290"/>
      <c r="B55" s="291"/>
      <c r="C55" s="292"/>
      <c r="D55" s="332"/>
      <c r="E55" s="477"/>
      <c r="F55" s="332"/>
      <c r="G55" s="478"/>
      <c r="H55" s="478"/>
      <c r="I55" s="478"/>
      <c r="J55" s="478"/>
      <c r="K55" s="1659"/>
      <c r="L55" s="1659"/>
      <c r="M55" s="478"/>
      <c r="N55" s="478"/>
      <c r="O55" s="1659"/>
      <c r="P55" s="1659"/>
      <c r="Q55" s="175"/>
      <c r="R55" s="175"/>
      <c r="S55" s="175"/>
      <c r="T55" s="175"/>
      <c r="U55" s="175"/>
      <c r="V55" s="175"/>
      <c r="W55" s="175"/>
      <c r="X55" s="175"/>
      <c r="Y55" s="175"/>
      <c r="Z55" s="175"/>
      <c r="AA55" s="175"/>
      <c r="AB55" s="175"/>
      <c r="AC55" s="175"/>
      <c r="AD55" s="175"/>
      <c r="AE55" s="330"/>
      <c r="AF55" s="330"/>
      <c r="AG55" s="291"/>
      <c r="AH55" s="293"/>
    </row>
    <row r="56" spans="1:34" s="483" customFormat="1">
      <c r="A56" s="480"/>
      <c r="B56" s="481"/>
      <c r="C56" s="481"/>
      <c r="D56" s="481" t="s">
        <v>981</v>
      </c>
      <c r="E56" s="481"/>
      <c r="F56" s="481"/>
      <c r="G56" s="481"/>
      <c r="H56" s="481"/>
      <c r="I56" s="481"/>
      <c r="J56" s="481"/>
      <c r="K56" s="481"/>
      <c r="L56" s="481"/>
      <c r="M56" s="481"/>
      <c r="N56" s="481"/>
      <c r="O56" s="481"/>
      <c r="P56" s="481"/>
      <c r="Q56" s="481"/>
      <c r="R56" s="481"/>
      <c r="S56" s="481"/>
      <c r="T56" s="481"/>
      <c r="U56" s="481"/>
      <c r="V56" s="481"/>
      <c r="W56" s="481"/>
      <c r="X56" s="481"/>
      <c r="Y56" s="481"/>
      <c r="Z56" s="481"/>
      <c r="AA56" s="481"/>
      <c r="AB56" s="481"/>
      <c r="AC56" s="481"/>
      <c r="AD56" s="481"/>
      <c r="AE56" s="1935"/>
      <c r="AF56" s="1935"/>
      <c r="AG56" s="1935"/>
      <c r="AH56" s="482"/>
    </row>
    <row r="57" spans="1:34" s="300" customFormat="1" ht="2.25" customHeight="1">
      <c r="A57" s="290"/>
      <c r="B57" s="291"/>
      <c r="C57" s="292"/>
      <c r="D57" s="292"/>
      <c r="E57" s="292"/>
      <c r="F57" s="292"/>
      <c r="G57" s="292"/>
      <c r="H57" s="292"/>
      <c r="I57" s="292"/>
      <c r="J57" s="292"/>
      <c r="K57" s="292"/>
      <c r="L57" s="291"/>
      <c r="M57" s="292"/>
      <c r="N57" s="292"/>
      <c r="O57" s="292"/>
      <c r="P57" s="323"/>
      <c r="Q57" s="292"/>
      <c r="R57" s="292"/>
      <c r="S57" s="292"/>
      <c r="T57" s="292"/>
      <c r="U57" s="292"/>
      <c r="V57" s="292"/>
      <c r="W57" s="292"/>
      <c r="X57" s="292"/>
      <c r="Y57" s="292"/>
      <c r="Z57" s="292"/>
      <c r="AA57" s="291"/>
      <c r="AB57" s="292"/>
      <c r="AC57" s="292"/>
      <c r="AD57" s="292"/>
      <c r="AE57" s="323"/>
      <c r="AF57" s="291"/>
      <c r="AG57" s="291"/>
      <c r="AH57" s="293"/>
    </row>
    <row r="58" spans="1:34" s="487" customFormat="1" ht="13.5">
      <c r="A58" s="484" t="s">
        <v>982</v>
      </c>
      <c r="B58" s="485"/>
      <c r="C58" s="485"/>
      <c r="D58" s="485"/>
      <c r="E58" s="485"/>
      <c r="F58" s="485"/>
      <c r="G58" s="485"/>
      <c r="H58" s="485"/>
      <c r="I58" s="485"/>
      <c r="J58" s="485"/>
      <c r="K58" s="485"/>
      <c r="L58" s="485"/>
      <c r="M58" s="485"/>
      <c r="N58" s="292"/>
      <c r="O58" s="485"/>
      <c r="P58" s="485"/>
      <c r="Q58" s="485"/>
      <c r="R58" s="485"/>
      <c r="S58" s="485"/>
      <c r="T58" s="485"/>
      <c r="U58" s="485"/>
      <c r="V58" s="485"/>
      <c r="W58" s="485"/>
      <c r="X58" s="485"/>
      <c r="Y58" s="485"/>
      <c r="Z58" s="485"/>
      <c r="AA58" s="485"/>
      <c r="AB58" s="485"/>
      <c r="AC58" s="485"/>
      <c r="AD58" s="485"/>
      <c r="AE58" s="485"/>
      <c r="AF58" s="485"/>
      <c r="AG58" s="485"/>
      <c r="AH58" s="486"/>
    </row>
    <row r="59" spans="1:34" s="487" customFormat="1" ht="13.5">
      <c r="A59" s="484" t="s">
        <v>983</v>
      </c>
      <c r="B59" s="485"/>
      <c r="C59" s="485"/>
      <c r="D59" s="485"/>
      <c r="E59" s="485"/>
      <c r="F59" s="485"/>
      <c r="G59" s="485"/>
      <c r="H59" s="485"/>
      <c r="I59" s="485"/>
      <c r="J59" s="485"/>
      <c r="K59" s="485"/>
      <c r="L59" s="485"/>
      <c r="M59" s="485"/>
      <c r="N59" s="292"/>
      <c r="O59" s="485"/>
      <c r="P59" s="485"/>
      <c r="Q59" s="485"/>
      <c r="R59" s="485"/>
      <c r="S59" s="485"/>
      <c r="T59" s="485"/>
      <c r="U59" s="485"/>
      <c r="V59" s="485"/>
      <c r="W59" s="485"/>
      <c r="X59" s="485"/>
      <c r="Y59" s="485"/>
      <c r="Z59" s="485"/>
      <c r="AA59" s="485"/>
      <c r="AB59" s="485"/>
      <c r="AC59" s="485"/>
      <c r="AD59" s="485"/>
      <c r="AE59" s="485"/>
      <c r="AF59" s="485"/>
      <c r="AG59" s="485"/>
      <c r="AH59" s="486"/>
    </row>
    <row r="60" spans="1:34" s="487" customFormat="1" ht="13.5">
      <c r="A60" s="484" t="s">
        <v>984</v>
      </c>
      <c r="B60" s="485"/>
      <c r="C60" s="485"/>
      <c r="D60" s="485"/>
      <c r="E60" s="485"/>
      <c r="F60" s="485"/>
      <c r="G60" s="485"/>
      <c r="H60" s="485"/>
      <c r="I60" s="485"/>
      <c r="J60" s="485"/>
      <c r="K60" s="485"/>
      <c r="L60" s="485"/>
      <c r="M60" s="485"/>
      <c r="N60" s="292"/>
      <c r="O60" s="485"/>
      <c r="P60" s="485"/>
      <c r="Q60" s="485"/>
      <c r="R60" s="485"/>
      <c r="S60" s="485"/>
      <c r="T60" s="485"/>
      <c r="U60" s="485"/>
      <c r="V60" s="485"/>
      <c r="W60" s="485"/>
      <c r="X60" s="485"/>
      <c r="Y60" s="485"/>
      <c r="Z60" s="485"/>
      <c r="AA60" s="485"/>
      <c r="AB60" s="485"/>
      <c r="AC60" s="485"/>
      <c r="AD60" s="485"/>
      <c r="AE60" s="485"/>
      <c r="AF60" s="485"/>
      <c r="AG60" s="485"/>
      <c r="AH60" s="486"/>
    </row>
    <row r="61" spans="1:34" s="487" customFormat="1" ht="13.5">
      <c r="A61" s="484" t="s">
        <v>985</v>
      </c>
      <c r="B61" s="485"/>
      <c r="C61" s="485"/>
      <c r="D61" s="485"/>
      <c r="E61" s="485"/>
      <c r="F61" s="485"/>
      <c r="G61" s="485"/>
      <c r="H61" s="485"/>
      <c r="I61" s="485"/>
      <c r="J61" s="485"/>
      <c r="K61" s="485"/>
      <c r="L61" s="485"/>
      <c r="M61" s="485"/>
      <c r="N61" s="292"/>
      <c r="O61" s="485"/>
      <c r="P61" s="485"/>
      <c r="Q61" s="485"/>
      <c r="R61" s="485"/>
      <c r="S61" s="485"/>
      <c r="T61" s="485"/>
      <c r="U61" s="485"/>
      <c r="V61" s="485"/>
      <c r="W61" s="485"/>
      <c r="X61" s="485"/>
      <c r="Y61" s="485"/>
      <c r="Z61" s="485"/>
      <c r="AA61" s="485"/>
      <c r="AB61" s="485"/>
      <c r="AC61" s="485"/>
      <c r="AD61" s="485"/>
      <c r="AE61" s="485"/>
      <c r="AF61" s="485"/>
      <c r="AG61" s="485"/>
      <c r="AH61" s="486"/>
    </row>
    <row r="62" spans="1:34" s="300" customFormat="1" ht="13.5">
      <c r="A62" s="290"/>
      <c r="B62" s="292"/>
      <c r="C62" s="291"/>
      <c r="D62" s="291"/>
      <c r="E62" s="291"/>
      <c r="F62" s="291"/>
      <c r="G62" s="291"/>
      <c r="H62" s="291"/>
      <c r="I62" s="291"/>
      <c r="J62" s="292"/>
      <c r="K62" s="291"/>
      <c r="L62" s="291"/>
      <c r="M62" s="291"/>
      <c r="N62" s="292"/>
      <c r="O62" s="291"/>
      <c r="P62" s="291"/>
      <c r="Q62" s="291"/>
      <c r="R62" s="291"/>
      <c r="S62" s="291"/>
      <c r="T62" s="291"/>
      <c r="U62" s="291"/>
      <c r="V62" s="291"/>
      <c r="W62" s="291"/>
      <c r="X62" s="291"/>
      <c r="Y62" s="291"/>
      <c r="Z62" s="291"/>
      <c r="AA62" s="291"/>
      <c r="AB62" s="291"/>
      <c r="AC62" s="291"/>
      <c r="AD62" s="291"/>
      <c r="AE62" s="1651"/>
      <c r="AF62" s="1651"/>
      <c r="AG62" s="1651"/>
      <c r="AH62" s="293"/>
    </row>
    <row r="63" spans="1:34" s="300" customFormat="1" ht="13.5" customHeight="1">
      <c r="A63" s="290"/>
      <c r="B63" s="291" t="s">
        <v>986</v>
      </c>
      <c r="C63" s="326"/>
      <c r="D63" s="326"/>
      <c r="E63" s="326"/>
      <c r="F63" s="1925" t="e">
        <f>IF(Application!#REF!="","","553　"&amp;Application!#REF!)</f>
        <v>#REF!</v>
      </c>
      <c r="G63" s="1925"/>
      <c r="H63" s="1925"/>
      <c r="I63" s="1925"/>
      <c r="J63" s="1925"/>
      <c r="K63" s="1925"/>
      <c r="L63" s="1925"/>
      <c r="M63" s="1925"/>
      <c r="N63" s="1925"/>
      <c r="O63" s="1925"/>
      <c r="P63" s="1925"/>
      <c r="Q63" s="326"/>
      <c r="R63" s="1638" t="s">
        <v>988</v>
      </c>
      <c r="S63" s="1638"/>
      <c r="T63" s="1638"/>
      <c r="U63" s="1638"/>
      <c r="V63" s="1925" t="e">
        <f>IF(AND(Application!#REF!="",Application!#REF!=""),"",Application!#REF!&amp;"　"&amp;Application!#REF!)</f>
        <v>#REF!</v>
      </c>
      <c r="W63" s="1925"/>
      <c r="X63" s="1925"/>
      <c r="Y63" s="1925"/>
      <c r="Z63" s="1925"/>
      <c r="AA63" s="1925"/>
      <c r="AB63" s="1925"/>
      <c r="AC63" s="1925"/>
      <c r="AD63" s="1925"/>
      <c r="AE63" s="1925"/>
      <c r="AF63" s="1925"/>
      <c r="AG63" s="1925"/>
      <c r="AH63" s="293"/>
    </row>
    <row r="64" spans="1:34" s="300" customFormat="1" ht="12.75" customHeight="1">
      <c r="A64" s="290"/>
      <c r="B64" s="291" t="s">
        <v>987</v>
      </c>
      <c r="C64" s="292"/>
      <c r="D64" s="292"/>
      <c r="E64" s="292"/>
      <c r="F64" s="1926"/>
      <c r="G64" s="1926"/>
      <c r="H64" s="1926"/>
      <c r="I64" s="1926"/>
      <c r="J64" s="1926"/>
      <c r="K64" s="1926"/>
      <c r="L64" s="1926"/>
      <c r="M64" s="1926"/>
      <c r="N64" s="1926"/>
      <c r="O64" s="1926"/>
      <c r="P64" s="1926"/>
      <c r="Q64" s="292"/>
      <c r="R64" s="1638"/>
      <c r="S64" s="1638"/>
      <c r="T64" s="1638"/>
      <c r="U64" s="1638"/>
      <c r="V64" s="1926"/>
      <c r="W64" s="1926"/>
      <c r="X64" s="1926"/>
      <c r="Y64" s="1926"/>
      <c r="Z64" s="1926"/>
      <c r="AA64" s="1926"/>
      <c r="AB64" s="1926"/>
      <c r="AC64" s="1926"/>
      <c r="AD64" s="1926"/>
      <c r="AE64" s="1926"/>
      <c r="AF64" s="1926"/>
      <c r="AG64" s="1926"/>
      <c r="AH64" s="293"/>
    </row>
    <row r="65" spans="1:34" s="300" customFormat="1" ht="2.25" customHeight="1">
      <c r="A65" s="290"/>
      <c r="B65" s="291"/>
      <c r="C65" s="292"/>
      <c r="D65" s="292"/>
      <c r="E65" s="292"/>
      <c r="F65" s="292"/>
      <c r="G65" s="292"/>
      <c r="H65" s="292"/>
      <c r="I65" s="292"/>
      <c r="J65" s="292"/>
      <c r="K65" s="292"/>
      <c r="L65" s="292"/>
      <c r="M65" s="292"/>
      <c r="N65" s="292"/>
      <c r="O65" s="292"/>
      <c r="P65" s="292"/>
      <c r="Q65" s="292"/>
      <c r="R65" s="292"/>
      <c r="S65" s="292"/>
      <c r="T65" s="291"/>
      <c r="U65" s="291"/>
      <c r="V65" s="291"/>
      <c r="W65" s="291"/>
      <c r="X65" s="291"/>
      <c r="Y65" s="291"/>
      <c r="Z65" s="291"/>
      <c r="AA65" s="291"/>
      <c r="AB65" s="291"/>
      <c r="AC65" s="291"/>
      <c r="AD65" s="291"/>
      <c r="AE65" s="291"/>
      <c r="AF65" s="291"/>
      <c r="AG65" s="292"/>
      <c r="AH65" s="293"/>
    </row>
    <row r="66" spans="1:34" s="300" customFormat="1" ht="4.5" customHeight="1">
      <c r="A66" s="329"/>
      <c r="B66" s="330"/>
      <c r="C66" s="331"/>
      <c r="D66" s="332"/>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331"/>
      <c r="AC66" s="331"/>
      <c r="AD66" s="331"/>
      <c r="AE66" s="331"/>
      <c r="AF66" s="331"/>
      <c r="AG66" s="331"/>
      <c r="AH66" s="333"/>
    </row>
    <row r="67" spans="1:34" s="300" customFormat="1" ht="6" customHeight="1">
      <c r="A67" s="334"/>
      <c r="B67" s="334"/>
      <c r="C67" s="335"/>
      <c r="D67" s="335"/>
      <c r="E67" s="335"/>
      <c r="F67" s="335"/>
      <c r="G67" s="335"/>
      <c r="H67" s="335"/>
      <c r="I67" s="335"/>
      <c r="J67" s="335"/>
      <c r="K67" s="335"/>
      <c r="L67" s="335"/>
      <c r="M67" s="335"/>
      <c r="N67" s="335"/>
      <c r="O67" s="335"/>
      <c r="P67" s="335"/>
      <c r="Q67" s="335"/>
      <c r="R67" s="335"/>
      <c r="S67" s="335"/>
      <c r="T67" s="335"/>
      <c r="U67" s="335"/>
      <c r="V67" s="335"/>
      <c r="W67" s="335"/>
      <c r="X67" s="335"/>
      <c r="Y67" s="335"/>
      <c r="Z67" s="335"/>
      <c r="AA67" s="335"/>
      <c r="AB67" s="335"/>
      <c r="AC67" s="335"/>
      <c r="AD67" s="335"/>
      <c r="AE67" s="335"/>
      <c r="AF67" s="335"/>
      <c r="AG67" s="335"/>
      <c r="AH67" s="334"/>
    </row>
  </sheetData>
  <mergeCells count="55">
    <mergeCell ref="K55:L55"/>
    <mergeCell ref="O55:P55"/>
    <mergeCell ref="AE56:AG56"/>
    <mergeCell ref="E54:AE54"/>
    <mergeCell ref="F63:P64"/>
    <mergeCell ref="R63:U64"/>
    <mergeCell ref="V63:AG64"/>
    <mergeCell ref="AE62:AG62"/>
    <mergeCell ref="K49:L49"/>
    <mergeCell ref="O49:P49"/>
    <mergeCell ref="AE50:AG50"/>
    <mergeCell ref="AF52:AG52"/>
    <mergeCell ref="K41:L41"/>
    <mergeCell ref="O41:P41"/>
    <mergeCell ref="AE42:AG42"/>
    <mergeCell ref="AF44:AG44"/>
    <mergeCell ref="E48:J48"/>
    <mergeCell ref="K48:L48"/>
    <mergeCell ref="M48:N48"/>
    <mergeCell ref="AF28:AG28"/>
    <mergeCell ref="M32:N32"/>
    <mergeCell ref="E32:J32"/>
    <mergeCell ref="AE34:AG34"/>
    <mergeCell ref="AF36:AG36"/>
    <mergeCell ref="E40:J40"/>
    <mergeCell ref="K40:L40"/>
    <mergeCell ref="M40:N40"/>
    <mergeCell ref="K33:L33"/>
    <mergeCell ref="O33:P33"/>
    <mergeCell ref="K32:L32"/>
    <mergeCell ref="Q23:R23"/>
    <mergeCell ref="G22:P23"/>
    <mergeCell ref="E12:R13"/>
    <mergeCell ref="U16:V16"/>
    <mergeCell ref="W16:AG17"/>
    <mergeCell ref="Q22:R22"/>
    <mergeCell ref="W19:X19"/>
    <mergeCell ref="Y19:Z20"/>
    <mergeCell ref="AA19:AB19"/>
    <mergeCell ref="K20:L20"/>
    <mergeCell ref="O20:P20"/>
    <mergeCell ref="Q20:R20"/>
    <mergeCell ref="W20:X20"/>
    <mergeCell ref="AA20:AB20"/>
    <mergeCell ref="G16:T17"/>
    <mergeCell ref="G19:J20"/>
    <mergeCell ref="B5:AG5"/>
    <mergeCell ref="AF6:AG6"/>
    <mergeCell ref="E8:R9"/>
    <mergeCell ref="V8:AG9"/>
    <mergeCell ref="K19:L19"/>
    <mergeCell ref="M19:N20"/>
    <mergeCell ref="O19:P19"/>
    <mergeCell ref="Q19:R19"/>
    <mergeCell ref="S19:V20"/>
  </mergeCells>
  <phoneticPr fontId="88"/>
  <dataValidations count="1">
    <dataValidation type="list" allowBlank="1" showInputMessage="1" showErrorMessage="1" sqref="B52 B6 B15 B28 C29 B36 C37 B44 C45" xr:uid="{61D0A657-2327-4C5C-9B2F-76F5C9DDE6DB}">
      <formula1>"□,■"</formula1>
    </dataValidation>
  </dataValidations>
  <printOptions horizontalCentered="1"/>
  <pageMargins left="0.23622047244094491" right="0.23622047244094491" top="0.15748031496062992" bottom="0.15748031496062992" header="0.31496062992125984" footer="0.31496062992125984"/>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3ABA7-99F0-4BE4-8CE2-99CE2BE5CB4C}">
  <sheetPr codeName="Sheet14">
    <pageSetUpPr fitToPage="1"/>
  </sheetPr>
  <dimension ref="A1:AI15"/>
  <sheetViews>
    <sheetView showGridLines="0" zoomScaleNormal="100" workbookViewId="0">
      <selection activeCell="B5" sqref="B5:K5"/>
    </sheetView>
  </sheetViews>
  <sheetFormatPr defaultColWidth="9" defaultRowHeight="25.15" customHeight="1"/>
  <cols>
    <col min="1" max="1" width="3.625" style="5" customWidth="1"/>
    <col min="2" max="35" width="2.625" style="5" customWidth="1"/>
    <col min="36" max="16384" width="9" style="5"/>
  </cols>
  <sheetData>
    <row r="1" spans="1:35" ht="25.15" customHeight="1">
      <c r="A1" s="44"/>
      <c r="B1" s="1164" t="s">
        <v>213</v>
      </c>
      <c r="C1" s="1164"/>
      <c r="D1" s="1164"/>
      <c r="E1" s="1164"/>
      <c r="F1" s="1164"/>
      <c r="G1" s="1164"/>
      <c r="H1" s="1164"/>
      <c r="I1" s="1164"/>
      <c r="J1" s="1164"/>
      <c r="K1" s="1164"/>
      <c r="L1" s="1164"/>
      <c r="M1" s="1164"/>
      <c r="N1" s="1164"/>
      <c r="O1" s="1164"/>
      <c r="P1" s="1164"/>
      <c r="Q1" s="1164"/>
      <c r="R1" s="1164"/>
      <c r="S1" s="1164"/>
      <c r="T1" s="1164"/>
      <c r="U1" s="1164"/>
      <c r="V1" s="1164"/>
      <c r="W1" s="1164"/>
      <c r="X1" s="1164"/>
      <c r="Y1" s="1164"/>
      <c r="Z1" s="1164"/>
      <c r="AA1" s="2"/>
      <c r="AB1" s="2"/>
      <c r="AC1" s="2"/>
      <c r="AD1" s="2"/>
      <c r="AE1" s="2"/>
      <c r="AF1" s="2"/>
      <c r="AG1" s="2"/>
      <c r="AH1" s="2"/>
      <c r="AI1" s="2"/>
    </row>
    <row r="2" spans="1:35" ht="8.25" customHeight="1">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1:35" ht="20.25" customHeight="1">
      <c r="A3" s="1"/>
      <c r="B3" s="1948" t="s">
        <v>214</v>
      </c>
      <c r="C3" s="1948"/>
      <c r="D3" s="1948"/>
      <c r="E3" s="1948"/>
      <c r="F3" s="1948"/>
      <c r="G3" s="1948"/>
      <c r="H3" s="1948"/>
      <c r="I3" s="1948"/>
      <c r="J3" s="1948"/>
      <c r="K3" s="1948"/>
      <c r="L3" s="1948" t="s">
        <v>215</v>
      </c>
      <c r="M3" s="1948"/>
      <c r="N3" s="1948"/>
      <c r="O3" s="1948"/>
      <c r="P3" s="1948"/>
      <c r="Q3" s="1948"/>
      <c r="R3" s="1948"/>
      <c r="S3" s="1948"/>
      <c r="T3" s="1948"/>
      <c r="U3" s="1948"/>
      <c r="V3" s="1948"/>
      <c r="W3" s="1948"/>
      <c r="X3" s="1948"/>
      <c r="Y3" s="1948"/>
      <c r="Z3" s="1948"/>
      <c r="AA3" s="1948"/>
      <c r="AB3" s="1948" t="s">
        <v>216</v>
      </c>
      <c r="AC3" s="1948"/>
      <c r="AD3" s="1948"/>
      <c r="AE3" s="1948"/>
      <c r="AF3" s="1948" t="s">
        <v>217</v>
      </c>
      <c r="AG3" s="1948"/>
      <c r="AH3" s="1948"/>
      <c r="AI3" s="1948"/>
    </row>
    <row r="4" spans="1:35" ht="12" customHeight="1">
      <c r="A4" s="1"/>
      <c r="B4" s="1937" t="s">
        <v>218</v>
      </c>
      <c r="C4" s="1937"/>
      <c r="D4" s="1937"/>
      <c r="E4" s="1937"/>
      <c r="F4" s="1937"/>
      <c r="G4" s="1937"/>
      <c r="H4" s="1937"/>
      <c r="I4" s="1937"/>
      <c r="J4" s="1937"/>
      <c r="K4" s="1937"/>
      <c r="L4" s="1937" t="s">
        <v>219</v>
      </c>
      <c r="M4" s="1937"/>
      <c r="N4" s="1937"/>
      <c r="O4" s="1937"/>
      <c r="P4" s="1937"/>
      <c r="Q4" s="1937"/>
      <c r="R4" s="1937"/>
      <c r="S4" s="1937"/>
      <c r="T4" s="1937"/>
      <c r="U4" s="1937"/>
      <c r="V4" s="1937"/>
      <c r="W4" s="1937"/>
      <c r="X4" s="1937"/>
      <c r="Y4" s="1937"/>
      <c r="Z4" s="1937"/>
      <c r="AA4" s="1937"/>
      <c r="AB4" s="1937" t="s">
        <v>220</v>
      </c>
      <c r="AC4" s="1937"/>
      <c r="AD4" s="1937"/>
      <c r="AE4" s="1937"/>
      <c r="AF4" s="1937" t="s">
        <v>221</v>
      </c>
      <c r="AG4" s="1937"/>
      <c r="AH4" s="1937"/>
      <c r="AI4" s="1937"/>
    </row>
    <row r="5" spans="1:35" ht="25.15" customHeight="1">
      <c r="A5" s="43" t="s">
        <v>112</v>
      </c>
      <c r="B5" s="1938"/>
      <c r="C5" s="1939"/>
      <c r="D5" s="1939"/>
      <c r="E5" s="1939"/>
      <c r="F5" s="1939"/>
      <c r="G5" s="1939"/>
      <c r="H5" s="1939"/>
      <c r="I5" s="1939"/>
      <c r="J5" s="1939"/>
      <c r="K5" s="1940"/>
      <c r="L5" s="1938"/>
      <c r="M5" s="1939"/>
      <c r="N5" s="1939"/>
      <c r="O5" s="1939"/>
      <c r="P5" s="1939"/>
      <c r="Q5" s="1939"/>
      <c r="R5" s="1939"/>
      <c r="S5" s="1939"/>
      <c r="T5" s="1939"/>
      <c r="U5" s="1939"/>
      <c r="V5" s="1939"/>
      <c r="W5" s="1939"/>
      <c r="X5" s="1939"/>
      <c r="Y5" s="1939"/>
      <c r="Z5" s="1939"/>
      <c r="AA5" s="1940"/>
      <c r="AB5" s="1941"/>
      <c r="AC5" s="1942"/>
      <c r="AD5" s="1942"/>
      <c r="AE5" s="1943"/>
      <c r="AF5" s="1944"/>
      <c r="AG5" s="1944"/>
      <c r="AH5" s="1944"/>
      <c r="AI5" s="1944"/>
    </row>
    <row r="6" spans="1:35" ht="25.15" customHeight="1">
      <c r="A6" s="43" t="s">
        <v>111</v>
      </c>
      <c r="B6" s="1938"/>
      <c r="C6" s="1939"/>
      <c r="D6" s="1939"/>
      <c r="E6" s="1939"/>
      <c r="F6" s="1939"/>
      <c r="G6" s="1939"/>
      <c r="H6" s="1939"/>
      <c r="I6" s="1939"/>
      <c r="J6" s="1939"/>
      <c r="K6" s="1940"/>
      <c r="L6" s="1938"/>
      <c r="M6" s="1939"/>
      <c r="N6" s="1939"/>
      <c r="O6" s="1939"/>
      <c r="P6" s="1939"/>
      <c r="Q6" s="1939"/>
      <c r="R6" s="1939"/>
      <c r="S6" s="1939"/>
      <c r="T6" s="1939"/>
      <c r="U6" s="1939"/>
      <c r="V6" s="1939"/>
      <c r="W6" s="1939"/>
      <c r="X6" s="1939"/>
      <c r="Y6" s="1939"/>
      <c r="Z6" s="1939"/>
      <c r="AA6" s="1940"/>
      <c r="AB6" s="1941"/>
      <c r="AC6" s="1942"/>
      <c r="AD6" s="1942"/>
      <c r="AE6" s="1942"/>
      <c r="AF6" s="1944"/>
      <c r="AG6" s="1944"/>
      <c r="AH6" s="1944"/>
      <c r="AI6" s="1944"/>
    </row>
    <row r="7" spans="1:35" ht="25.15" customHeight="1">
      <c r="A7" s="43" t="s">
        <v>110</v>
      </c>
      <c r="B7" s="1945"/>
      <c r="C7" s="1946"/>
      <c r="D7" s="1946"/>
      <c r="E7" s="1946"/>
      <c r="F7" s="1946"/>
      <c r="G7" s="1946"/>
      <c r="H7" s="1946"/>
      <c r="I7" s="1946"/>
      <c r="J7" s="1946"/>
      <c r="K7" s="1947"/>
      <c r="L7" s="1945"/>
      <c r="M7" s="1946"/>
      <c r="N7" s="1946"/>
      <c r="O7" s="1946"/>
      <c r="P7" s="1946"/>
      <c r="Q7" s="1946"/>
      <c r="R7" s="1946"/>
      <c r="S7" s="1946"/>
      <c r="T7" s="1946"/>
      <c r="U7" s="1946"/>
      <c r="V7" s="1946"/>
      <c r="W7" s="1946"/>
      <c r="X7" s="1946"/>
      <c r="Y7" s="1946"/>
      <c r="Z7" s="1946"/>
      <c r="AA7" s="1947"/>
      <c r="AB7" s="1941"/>
      <c r="AC7" s="1942"/>
      <c r="AD7" s="1942"/>
      <c r="AE7" s="1942"/>
      <c r="AF7" s="1944"/>
      <c r="AG7" s="1944"/>
      <c r="AH7" s="1944"/>
      <c r="AI7" s="1944"/>
    </row>
    <row r="8" spans="1:35" ht="25.15" customHeight="1">
      <c r="A8" s="43" t="s">
        <v>109</v>
      </c>
      <c r="B8" s="1945"/>
      <c r="C8" s="1946"/>
      <c r="D8" s="1946"/>
      <c r="E8" s="1946"/>
      <c r="F8" s="1946"/>
      <c r="G8" s="1946"/>
      <c r="H8" s="1946"/>
      <c r="I8" s="1946"/>
      <c r="J8" s="1946"/>
      <c r="K8" s="1947"/>
      <c r="L8" s="1945"/>
      <c r="M8" s="1946"/>
      <c r="N8" s="1946"/>
      <c r="O8" s="1946"/>
      <c r="P8" s="1946"/>
      <c r="Q8" s="1946"/>
      <c r="R8" s="1946"/>
      <c r="S8" s="1946"/>
      <c r="T8" s="1946"/>
      <c r="U8" s="1946"/>
      <c r="V8" s="1946"/>
      <c r="W8" s="1946"/>
      <c r="X8" s="1946"/>
      <c r="Y8" s="1946"/>
      <c r="Z8" s="1946"/>
      <c r="AA8" s="1947"/>
      <c r="AB8" s="1941"/>
      <c r="AC8" s="1942"/>
      <c r="AD8" s="1942"/>
      <c r="AE8" s="1942"/>
      <c r="AF8" s="1944"/>
      <c r="AG8" s="1944"/>
      <c r="AH8" s="1944"/>
      <c r="AI8" s="1944"/>
    </row>
    <row r="9" spans="1:35" ht="25.15" customHeight="1">
      <c r="A9" s="43" t="s">
        <v>108</v>
      </c>
      <c r="B9" s="1938"/>
      <c r="C9" s="1939"/>
      <c r="D9" s="1939"/>
      <c r="E9" s="1939"/>
      <c r="F9" s="1939"/>
      <c r="G9" s="1939"/>
      <c r="H9" s="1939"/>
      <c r="I9" s="1939"/>
      <c r="J9" s="1939"/>
      <c r="K9" s="1940"/>
      <c r="L9" s="1938"/>
      <c r="M9" s="1939"/>
      <c r="N9" s="1939"/>
      <c r="O9" s="1939"/>
      <c r="P9" s="1939"/>
      <c r="Q9" s="1939"/>
      <c r="R9" s="1939"/>
      <c r="S9" s="1939"/>
      <c r="T9" s="1939"/>
      <c r="U9" s="1939"/>
      <c r="V9" s="1939"/>
      <c r="W9" s="1939"/>
      <c r="X9" s="1939"/>
      <c r="Y9" s="1939"/>
      <c r="Z9" s="1939"/>
      <c r="AA9" s="1940"/>
      <c r="AB9" s="1949"/>
      <c r="AC9" s="1950"/>
      <c r="AD9" s="1950"/>
      <c r="AE9" s="1950"/>
      <c r="AF9" s="1951"/>
      <c r="AG9" s="1951"/>
      <c r="AH9" s="1951"/>
      <c r="AI9" s="1951"/>
    </row>
    <row r="10" spans="1:35" ht="25.15" customHeight="1">
      <c r="A10" s="43" t="s">
        <v>107</v>
      </c>
      <c r="B10" s="1952"/>
      <c r="C10" s="1952"/>
      <c r="D10" s="1952"/>
      <c r="E10" s="1952"/>
      <c r="F10" s="1952"/>
      <c r="G10" s="1952"/>
      <c r="H10" s="1952"/>
      <c r="I10" s="1952"/>
      <c r="J10" s="1952"/>
      <c r="K10" s="1952"/>
      <c r="L10" s="1952"/>
      <c r="M10" s="1952"/>
      <c r="N10" s="1952"/>
      <c r="O10" s="1952"/>
      <c r="P10" s="1952"/>
      <c r="Q10" s="1952"/>
      <c r="R10" s="1952"/>
      <c r="S10" s="1952"/>
      <c r="T10" s="1952"/>
      <c r="U10" s="1952"/>
      <c r="V10" s="1952"/>
      <c r="W10" s="1952"/>
      <c r="X10" s="1952"/>
      <c r="Y10" s="1952"/>
      <c r="Z10" s="1952"/>
      <c r="AA10" s="1952"/>
      <c r="AB10" s="1951"/>
      <c r="AC10" s="1951"/>
      <c r="AD10" s="1951"/>
      <c r="AE10" s="1951"/>
      <c r="AF10" s="1951"/>
      <c r="AG10" s="1951"/>
      <c r="AH10" s="1951"/>
      <c r="AI10" s="1951"/>
    </row>
    <row r="11" spans="1:35" ht="25.15" customHeight="1">
      <c r="A11" s="43" t="s">
        <v>106</v>
      </c>
      <c r="B11" s="1952"/>
      <c r="C11" s="1952"/>
      <c r="D11" s="1952"/>
      <c r="E11" s="1952"/>
      <c r="F11" s="1952"/>
      <c r="G11" s="1952"/>
      <c r="H11" s="1952"/>
      <c r="I11" s="1952"/>
      <c r="J11" s="1952"/>
      <c r="K11" s="1952"/>
      <c r="L11" s="1952"/>
      <c r="M11" s="1952"/>
      <c r="N11" s="1952"/>
      <c r="O11" s="1952"/>
      <c r="P11" s="1952"/>
      <c r="Q11" s="1952"/>
      <c r="R11" s="1952"/>
      <c r="S11" s="1952"/>
      <c r="T11" s="1952"/>
      <c r="U11" s="1952"/>
      <c r="V11" s="1952"/>
      <c r="W11" s="1952"/>
      <c r="X11" s="1952"/>
      <c r="Y11" s="1952"/>
      <c r="Z11" s="1952"/>
      <c r="AA11" s="1952"/>
      <c r="AB11" s="1951"/>
      <c r="AC11" s="1951"/>
      <c r="AD11" s="1951"/>
      <c r="AE11" s="1951"/>
      <c r="AF11" s="1951"/>
      <c r="AG11" s="1951"/>
      <c r="AH11" s="1951"/>
      <c r="AI11" s="1951"/>
    </row>
    <row r="12" spans="1:35" ht="25.15" customHeight="1">
      <c r="A12" s="43" t="s">
        <v>105</v>
      </c>
      <c r="B12" s="1952"/>
      <c r="C12" s="1952"/>
      <c r="D12" s="1952"/>
      <c r="E12" s="1952"/>
      <c r="F12" s="1952"/>
      <c r="G12" s="1952"/>
      <c r="H12" s="1952"/>
      <c r="I12" s="1952"/>
      <c r="J12" s="1952"/>
      <c r="K12" s="1952"/>
      <c r="L12" s="1952"/>
      <c r="M12" s="1952"/>
      <c r="N12" s="1952"/>
      <c r="O12" s="1952"/>
      <c r="P12" s="1952"/>
      <c r="Q12" s="1952"/>
      <c r="R12" s="1952"/>
      <c r="S12" s="1952"/>
      <c r="T12" s="1952"/>
      <c r="U12" s="1952"/>
      <c r="V12" s="1952"/>
      <c r="W12" s="1952"/>
      <c r="X12" s="1952"/>
      <c r="Y12" s="1952"/>
      <c r="Z12" s="1952"/>
      <c r="AA12" s="1952"/>
      <c r="AB12" s="1951"/>
      <c r="AC12" s="1951"/>
      <c r="AD12" s="1951"/>
      <c r="AE12" s="1951"/>
      <c r="AF12" s="1951"/>
      <c r="AG12" s="1951"/>
      <c r="AH12" s="1951"/>
      <c r="AI12" s="1951"/>
    </row>
    <row r="13" spans="1:35" ht="25.15" customHeight="1">
      <c r="A13" s="43" t="s">
        <v>104</v>
      </c>
      <c r="B13" s="1952"/>
      <c r="C13" s="1952"/>
      <c r="D13" s="1952"/>
      <c r="E13" s="1952"/>
      <c r="F13" s="1952"/>
      <c r="G13" s="1952"/>
      <c r="H13" s="1952"/>
      <c r="I13" s="1952"/>
      <c r="J13" s="1952"/>
      <c r="K13" s="1952"/>
      <c r="L13" s="1952"/>
      <c r="M13" s="1952"/>
      <c r="N13" s="1952"/>
      <c r="O13" s="1952"/>
      <c r="P13" s="1952"/>
      <c r="Q13" s="1952"/>
      <c r="R13" s="1952"/>
      <c r="S13" s="1952"/>
      <c r="T13" s="1952"/>
      <c r="U13" s="1952"/>
      <c r="V13" s="1952"/>
      <c r="W13" s="1952"/>
      <c r="X13" s="1952"/>
      <c r="Y13" s="1952"/>
      <c r="Z13" s="1952"/>
      <c r="AA13" s="1952"/>
      <c r="AB13" s="1951"/>
      <c r="AC13" s="1951"/>
      <c r="AD13" s="1951"/>
      <c r="AE13" s="1951"/>
      <c r="AF13" s="1951"/>
      <c r="AG13" s="1951"/>
      <c r="AH13" s="1951"/>
      <c r="AI13" s="1951"/>
    </row>
    <row r="14" spans="1:35" ht="25.15" customHeight="1">
      <c r="A14" s="43" t="s">
        <v>103</v>
      </c>
      <c r="B14" s="1952"/>
      <c r="C14" s="1952"/>
      <c r="D14" s="1952"/>
      <c r="E14" s="1952"/>
      <c r="F14" s="1952"/>
      <c r="G14" s="1952"/>
      <c r="H14" s="1952"/>
      <c r="I14" s="1952"/>
      <c r="J14" s="1952"/>
      <c r="K14" s="1952"/>
      <c r="L14" s="1952"/>
      <c r="M14" s="1952"/>
      <c r="N14" s="1952"/>
      <c r="O14" s="1952"/>
      <c r="P14" s="1952"/>
      <c r="Q14" s="1952"/>
      <c r="R14" s="1952"/>
      <c r="S14" s="1952"/>
      <c r="T14" s="1952"/>
      <c r="U14" s="1952"/>
      <c r="V14" s="1952"/>
      <c r="W14" s="1952"/>
      <c r="X14" s="1952"/>
      <c r="Y14" s="1952"/>
      <c r="Z14" s="1952"/>
      <c r="AA14" s="1952"/>
      <c r="AB14" s="1951"/>
      <c r="AC14" s="1951"/>
      <c r="AD14" s="1951"/>
      <c r="AE14" s="1951"/>
      <c r="AF14" s="1951"/>
      <c r="AG14" s="1951"/>
      <c r="AH14" s="1951"/>
      <c r="AI14" s="1951"/>
    </row>
    <row r="15" spans="1:35" ht="25.15" customHeight="1">
      <c r="R15" s="1166" t="str">
        <f>IF(Application!A7="","",Application!A7)</f>
        <v>東京日英学院</v>
      </c>
      <c r="S15" s="1166"/>
      <c r="T15" s="1166"/>
      <c r="U15" s="1166"/>
      <c r="V15" s="1166"/>
      <c r="W15" s="1166"/>
      <c r="X15" s="1166"/>
      <c r="Y15" s="1166"/>
      <c r="Z15" s="1166"/>
      <c r="AA15" s="1166"/>
      <c r="AB15" s="1166"/>
      <c r="AC15" s="1166"/>
      <c r="AD15" s="1166"/>
      <c r="AE15" s="1166"/>
      <c r="AF15" s="1166"/>
      <c r="AG15" s="1166"/>
      <c r="AH15" s="1166"/>
      <c r="AI15" s="1166"/>
    </row>
  </sheetData>
  <sheetProtection algorithmName="SHA-512" hashValue="+4PqJrVtWdGn+BPyZVEuDmf3v/WCtxALV4ZaJhDGQ+I8mKuZ3zb1/4Kyog1J1RAFRdWSayMrONFcCgkkC8CSag==" saltValue="gEQu73V8Meh+jNIj8DYIpA==" spinCount="100000" sheet="1" formatCells="0" selectLockedCells="1"/>
  <mergeCells count="50">
    <mergeCell ref="B13:K13"/>
    <mergeCell ref="L13:AA13"/>
    <mergeCell ref="AB13:AE13"/>
    <mergeCell ref="AF13:AI13"/>
    <mergeCell ref="B14:K14"/>
    <mergeCell ref="L14:AA14"/>
    <mergeCell ref="AB14:AE14"/>
    <mergeCell ref="AF14:AI14"/>
    <mergeCell ref="B11:K11"/>
    <mergeCell ref="L11:AA11"/>
    <mergeCell ref="AB11:AE11"/>
    <mergeCell ref="AF11:AI11"/>
    <mergeCell ref="B12:K12"/>
    <mergeCell ref="L12:AA12"/>
    <mergeCell ref="AB12:AE12"/>
    <mergeCell ref="AF12:AI12"/>
    <mergeCell ref="B9:K9"/>
    <mergeCell ref="L9:AA9"/>
    <mergeCell ref="AB9:AE9"/>
    <mergeCell ref="AF9:AI9"/>
    <mergeCell ref="B10:K10"/>
    <mergeCell ref="L10:AA10"/>
    <mergeCell ref="AB10:AE10"/>
    <mergeCell ref="AF10:AI10"/>
    <mergeCell ref="AF7:AI7"/>
    <mergeCell ref="B8:K8"/>
    <mergeCell ref="L8:AA8"/>
    <mergeCell ref="AB8:AE8"/>
    <mergeCell ref="AF8:AI8"/>
    <mergeCell ref="B1:Z1"/>
    <mergeCell ref="B3:K3"/>
    <mergeCell ref="L3:AA3"/>
    <mergeCell ref="AB3:AE3"/>
    <mergeCell ref="AF3:AI3"/>
    <mergeCell ref="R15:AI15"/>
    <mergeCell ref="B4:K4"/>
    <mergeCell ref="L4:AA4"/>
    <mergeCell ref="AB4:AE4"/>
    <mergeCell ref="AF4:AI4"/>
    <mergeCell ref="B5:K5"/>
    <mergeCell ref="L5:AA5"/>
    <mergeCell ref="AB5:AE5"/>
    <mergeCell ref="AF5:AI5"/>
    <mergeCell ref="B6:K6"/>
    <mergeCell ref="L6:AA6"/>
    <mergeCell ref="AB6:AE6"/>
    <mergeCell ref="AF6:AI6"/>
    <mergeCell ref="B7:K7"/>
    <mergeCell ref="L7:AA7"/>
    <mergeCell ref="AB7:AE7"/>
  </mergeCells>
  <phoneticPr fontId="34"/>
  <printOptions horizontalCentered="1"/>
  <pageMargins left="0.19685039370078741" right="0.19685039370078741" top="0.39370078740157483" bottom="0.19685039370078741"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7D34D-77B4-4016-99A2-202551CF63ED}">
  <sheetPr>
    <pageSetUpPr fitToPage="1"/>
  </sheetPr>
  <dimension ref="A1:AM67"/>
  <sheetViews>
    <sheetView workbookViewId="0">
      <selection activeCell="B2" sqref="B2:I2"/>
    </sheetView>
  </sheetViews>
  <sheetFormatPr defaultColWidth="3.625" defaultRowHeight="15" customHeight="1"/>
  <cols>
    <col min="1" max="16384" width="3.625" style="174"/>
  </cols>
  <sheetData>
    <row r="1" spans="1:26" ht="45" customHeight="1">
      <c r="A1" s="1961" t="s">
        <v>1098</v>
      </c>
      <c r="B1" s="1962"/>
      <c r="C1" s="1962"/>
      <c r="D1" s="1962"/>
      <c r="E1" s="1962"/>
      <c r="F1" s="1962"/>
      <c r="G1" s="1962"/>
      <c r="H1" s="1962"/>
      <c r="I1" s="1962"/>
      <c r="J1" s="1962"/>
      <c r="K1" s="1962"/>
      <c r="L1" s="1962"/>
      <c r="M1" s="1962"/>
      <c r="N1" s="1962"/>
      <c r="O1" s="1962"/>
      <c r="P1" s="1962"/>
      <c r="Q1" s="1962"/>
      <c r="R1" s="1962"/>
      <c r="S1" s="1962"/>
      <c r="T1" s="1962"/>
      <c r="U1" s="1962"/>
      <c r="V1" s="1962"/>
      <c r="W1" s="1962"/>
      <c r="X1" s="1962"/>
      <c r="Y1" s="1962"/>
      <c r="Z1" s="1962"/>
    </row>
    <row r="2" spans="1:26" ht="35.1" customHeight="1">
      <c r="A2" s="442"/>
      <c r="B2" s="1355" t="e">
        <f>IF(Application!#REF!="","",Application!#REF!)</f>
        <v>#REF!</v>
      </c>
      <c r="C2" s="1355"/>
      <c r="D2" s="1355"/>
      <c r="E2" s="1355"/>
      <c r="F2" s="1355"/>
      <c r="G2" s="1355"/>
      <c r="H2" s="1355"/>
      <c r="I2" s="1355"/>
      <c r="J2" s="560" t="e">
        <f>IF(Application!#REF!="","",Application!#REF!)</f>
        <v>#REF!</v>
      </c>
      <c r="K2" s="476"/>
      <c r="L2" s="476"/>
      <c r="M2" s="441"/>
      <c r="N2" s="441"/>
      <c r="O2" s="441"/>
      <c r="P2" s="441"/>
    </row>
    <row r="3" spans="1:26" ht="15" customHeight="1">
      <c r="A3" s="443"/>
      <c r="B3" s="475" t="e">
        <f>IF(Application!#REF!="","",Application!#REF!)</f>
        <v>#REF!</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s="561" customFormat="1" ht="15" customHeight="1">
      <c r="A5" s="1955" t="s">
        <v>1083</v>
      </c>
      <c r="B5" s="1955"/>
      <c r="C5" s="1955"/>
      <c r="D5" s="1955"/>
      <c r="E5" s="1955"/>
      <c r="F5" s="1955"/>
      <c r="G5" s="1955"/>
      <c r="H5" s="1955"/>
      <c r="I5" s="1955"/>
      <c r="J5" s="1955"/>
      <c r="K5" s="1955"/>
      <c r="L5" s="1955"/>
      <c r="M5" s="1955"/>
      <c r="N5" s="1955"/>
      <c r="O5" s="1955"/>
      <c r="P5" s="1955"/>
      <c r="Q5" s="1955"/>
      <c r="R5" s="1955"/>
      <c r="S5" s="1955"/>
      <c r="T5" s="1955"/>
      <c r="U5" s="1955"/>
      <c r="V5" s="1955"/>
      <c r="W5" s="1955"/>
      <c r="X5" s="1955"/>
      <c r="Y5" s="1955"/>
      <c r="Z5" s="1955"/>
    </row>
    <row r="6" spans="1:26" s="561" customFormat="1" ht="4.9000000000000004" customHeight="1">
      <c r="A6" s="566"/>
      <c r="B6" s="567"/>
      <c r="C6" s="567"/>
      <c r="D6" s="567"/>
      <c r="E6" s="567"/>
      <c r="F6" s="567"/>
      <c r="G6" s="567"/>
      <c r="H6" s="567"/>
      <c r="I6" s="568"/>
      <c r="J6" s="568"/>
      <c r="K6" s="568"/>
      <c r="L6" s="568"/>
      <c r="M6" s="568"/>
      <c r="N6" s="568"/>
      <c r="O6" s="568"/>
      <c r="P6" s="568"/>
      <c r="Q6" s="568"/>
      <c r="R6" s="568"/>
      <c r="S6" s="568"/>
      <c r="T6" s="568"/>
      <c r="U6" s="568"/>
      <c r="V6" s="568"/>
      <c r="W6" s="568"/>
      <c r="X6" s="568"/>
      <c r="Y6" s="568"/>
      <c r="Z6" s="566"/>
    </row>
    <row r="7" spans="1:26" s="561" customFormat="1" ht="77.45" customHeight="1">
      <c r="A7" s="1956" t="s">
        <v>1099</v>
      </c>
      <c r="B7" s="1955"/>
      <c r="C7" s="1955"/>
      <c r="D7" s="1955"/>
      <c r="E7" s="1955"/>
      <c r="F7" s="1955"/>
      <c r="G7" s="1955"/>
      <c r="H7" s="1955"/>
      <c r="I7" s="1955"/>
      <c r="J7" s="1955"/>
      <c r="K7" s="1955"/>
      <c r="L7" s="1955"/>
      <c r="M7" s="1955"/>
      <c r="N7" s="1955"/>
      <c r="O7" s="1955"/>
      <c r="P7" s="1955"/>
      <c r="Q7" s="1955"/>
      <c r="R7" s="1955"/>
      <c r="S7" s="1955"/>
      <c r="T7" s="1955"/>
      <c r="U7" s="1955"/>
      <c r="V7" s="1955"/>
      <c r="W7" s="1955"/>
      <c r="X7" s="1955"/>
      <c r="Y7" s="1955"/>
      <c r="Z7" s="1955"/>
    </row>
    <row r="8" spans="1:26" s="561" customFormat="1" ht="4.9000000000000004" customHeight="1">
      <c r="A8" s="566"/>
      <c r="B8" s="569"/>
      <c r="C8" s="570"/>
      <c r="D8" s="570"/>
      <c r="E8" s="570"/>
      <c r="F8" s="570"/>
      <c r="G8" s="570"/>
      <c r="H8" s="570"/>
      <c r="I8" s="570"/>
      <c r="J8" s="570"/>
      <c r="K8" s="570"/>
      <c r="L8" s="570"/>
      <c r="M8" s="570"/>
      <c r="N8" s="570"/>
      <c r="O8" s="570"/>
      <c r="P8" s="570"/>
      <c r="Q8" s="570"/>
      <c r="R8" s="570"/>
      <c r="S8" s="570"/>
      <c r="T8" s="570"/>
      <c r="U8" s="570"/>
      <c r="V8" s="570"/>
      <c r="W8" s="570"/>
      <c r="X8" s="570"/>
      <c r="Y8" s="570"/>
      <c r="Z8" s="566"/>
    </row>
    <row r="9" spans="1:26" s="561" customFormat="1" ht="15" customHeight="1">
      <c r="A9" s="1955" t="s">
        <v>1084</v>
      </c>
      <c r="B9" s="1955"/>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row>
    <row r="10" spans="1:26" s="561" customFormat="1" ht="4.9000000000000004" customHeight="1">
      <c r="A10" s="566"/>
      <c r="B10" s="567"/>
      <c r="C10" s="567"/>
      <c r="D10" s="567"/>
      <c r="E10" s="567"/>
      <c r="F10" s="567"/>
      <c r="G10" s="567"/>
      <c r="H10" s="567"/>
      <c r="I10" s="568"/>
      <c r="J10" s="568"/>
      <c r="K10" s="568"/>
      <c r="L10" s="568"/>
      <c r="M10" s="568"/>
      <c r="N10" s="568"/>
      <c r="O10" s="568"/>
      <c r="P10" s="568"/>
      <c r="Q10" s="568"/>
      <c r="R10" s="568"/>
      <c r="S10" s="568"/>
      <c r="T10" s="568"/>
      <c r="U10" s="568"/>
      <c r="V10" s="568"/>
      <c r="W10" s="568"/>
      <c r="X10" s="568"/>
      <c r="Y10" s="568"/>
      <c r="Z10" s="566"/>
    </row>
    <row r="11" spans="1:26" s="561" customFormat="1" ht="15" customHeight="1">
      <c r="A11" s="566"/>
      <c r="B11" s="562" t="s">
        <v>65</v>
      </c>
      <c r="C11" s="1959" t="s">
        <v>1085</v>
      </c>
      <c r="D11" s="1959"/>
      <c r="E11" s="1959"/>
      <c r="F11" s="1959"/>
      <c r="G11" s="1959"/>
      <c r="H11" s="1959"/>
      <c r="I11" s="1959"/>
      <c r="J11" s="1959"/>
      <c r="K11" s="1959"/>
      <c r="L11" s="1959"/>
      <c r="M11" s="1959"/>
      <c r="N11" s="1959"/>
      <c r="O11" s="1959"/>
      <c r="P11" s="1959"/>
      <c r="Q11" s="1959"/>
      <c r="R11" s="1959"/>
      <c r="S11" s="1959"/>
      <c r="T11" s="1959"/>
      <c r="U11" s="1959"/>
      <c r="V11" s="1959"/>
      <c r="W11" s="1959"/>
      <c r="X11" s="1959"/>
      <c r="Y11" s="1959"/>
      <c r="Z11" s="1959"/>
    </row>
    <row r="12" spans="1:26" s="561" customFormat="1" ht="4.9000000000000004" customHeight="1">
      <c r="A12" s="566"/>
      <c r="B12" s="566"/>
      <c r="C12" s="566"/>
      <c r="D12" s="566"/>
      <c r="E12" s="566"/>
      <c r="F12" s="566"/>
      <c r="G12" s="566"/>
      <c r="H12" s="566"/>
      <c r="I12" s="52"/>
      <c r="J12" s="52"/>
      <c r="K12" s="52"/>
      <c r="L12" s="52"/>
      <c r="M12" s="52"/>
      <c r="N12" s="52"/>
      <c r="O12" s="52"/>
      <c r="P12" s="52"/>
      <c r="Q12" s="52"/>
      <c r="R12" s="52"/>
      <c r="S12" s="52"/>
      <c r="T12" s="52"/>
      <c r="U12" s="52"/>
      <c r="V12" s="52"/>
      <c r="W12" s="52"/>
      <c r="X12" s="52"/>
      <c r="Y12" s="52"/>
      <c r="Z12" s="566"/>
    </row>
    <row r="13" spans="1:26" s="561" customFormat="1" ht="15" customHeight="1">
      <c r="A13" s="566"/>
      <c r="B13" s="562" t="s">
        <v>65</v>
      </c>
      <c r="C13" s="1955" t="s">
        <v>1086</v>
      </c>
      <c r="D13" s="1955"/>
      <c r="E13" s="1955"/>
      <c r="F13" s="1955"/>
      <c r="G13" s="1955"/>
      <c r="H13" s="1955"/>
      <c r="I13" s="1955"/>
      <c r="J13" s="1955"/>
      <c r="K13" s="1955"/>
      <c r="L13" s="1955"/>
      <c r="M13" s="1955"/>
      <c r="N13" s="1955"/>
      <c r="O13" s="1955"/>
      <c r="P13" s="1955"/>
      <c r="Q13" s="1955"/>
      <c r="R13" s="1955"/>
      <c r="S13" s="1955"/>
      <c r="T13" s="1955"/>
      <c r="U13" s="1955"/>
      <c r="V13" s="1955"/>
      <c r="W13" s="1955"/>
      <c r="X13" s="1955"/>
      <c r="Y13" s="1955"/>
      <c r="Z13" s="1955"/>
    </row>
    <row r="14" spans="1:26" s="561" customFormat="1" ht="4.9000000000000004" customHeight="1">
      <c r="A14" s="566"/>
      <c r="B14" s="569"/>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66"/>
    </row>
    <row r="15" spans="1:26" s="561" customFormat="1" ht="15" customHeight="1">
      <c r="A15" s="566"/>
      <c r="B15" s="1313" t="s">
        <v>1087</v>
      </c>
      <c r="C15" s="1313"/>
      <c r="D15" s="1313"/>
      <c r="E15" s="1313"/>
      <c r="F15" s="1316" t="s">
        <v>1088</v>
      </c>
      <c r="G15" s="1316"/>
      <c r="H15" s="1316" t="s">
        <v>1109</v>
      </c>
      <c r="I15" s="1316"/>
      <c r="J15" s="1316"/>
      <c r="K15" s="1953" t="s">
        <v>1089</v>
      </c>
      <c r="L15" s="1953"/>
      <c r="M15" s="1953" t="s">
        <v>1090</v>
      </c>
      <c r="N15" s="1953"/>
      <c r="O15" s="1953"/>
      <c r="P15" s="1953"/>
      <c r="Q15" s="1316" t="s">
        <v>1091</v>
      </c>
      <c r="R15" s="1316"/>
      <c r="S15" s="1316"/>
      <c r="T15" s="1316"/>
      <c r="U15" s="1316"/>
      <c r="V15" s="1316"/>
      <c r="W15" s="1316"/>
      <c r="X15" s="1316"/>
      <c r="Y15" s="1316"/>
      <c r="Z15" s="566"/>
    </row>
    <row r="16" spans="1:26" s="561" customFormat="1" ht="15" customHeight="1">
      <c r="A16" s="566"/>
      <c r="B16" s="1313"/>
      <c r="C16" s="1313"/>
      <c r="D16" s="1313"/>
      <c r="E16" s="1313"/>
      <c r="F16" s="1316"/>
      <c r="G16" s="1316"/>
      <c r="H16" s="1316"/>
      <c r="I16" s="1316"/>
      <c r="J16" s="1316"/>
      <c r="K16" s="1953"/>
      <c r="L16" s="1953"/>
      <c r="M16" s="1953"/>
      <c r="N16" s="1953"/>
      <c r="O16" s="1953"/>
      <c r="P16" s="1953"/>
      <c r="Q16" s="1954"/>
      <c r="R16" s="1954"/>
      <c r="S16" s="1954"/>
      <c r="T16" s="1954"/>
      <c r="U16" s="1954"/>
      <c r="V16" s="1954"/>
      <c r="W16" s="1954"/>
      <c r="X16" s="1954"/>
      <c r="Y16" s="1954"/>
      <c r="Z16" s="566"/>
    </row>
    <row r="17" spans="1:39" s="561" customFormat="1" ht="4.9000000000000004" customHeight="1">
      <c r="A17" s="566"/>
      <c r="B17" s="569"/>
      <c r="C17" s="570"/>
      <c r="D17" s="570"/>
      <c r="E17" s="570"/>
      <c r="F17" s="570"/>
      <c r="G17" s="570"/>
      <c r="H17" s="570"/>
      <c r="I17" s="570"/>
      <c r="J17" s="570"/>
      <c r="K17" s="570"/>
      <c r="L17" s="570"/>
      <c r="M17" s="570"/>
      <c r="N17" s="570"/>
      <c r="O17" s="570"/>
      <c r="P17" s="570"/>
      <c r="Q17" s="570"/>
      <c r="R17" s="570"/>
      <c r="S17" s="570"/>
      <c r="T17" s="570"/>
      <c r="U17" s="570"/>
      <c r="V17" s="570"/>
      <c r="W17" s="570"/>
      <c r="X17" s="570"/>
      <c r="Y17" s="570"/>
      <c r="Z17" s="566"/>
    </row>
    <row r="18" spans="1:39" s="561" customFormat="1" ht="15" customHeight="1">
      <c r="A18" s="566"/>
      <c r="B18" s="1958" t="s">
        <v>1093</v>
      </c>
      <c r="C18" s="1958"/>
      <c r="D18" s="1958"/>
      <c r="E18" s="1958"/>
      <c r="F18" s="1958"/>
      <c r="G18" s="1958"/>
      <c r="H18" s="1958"/>
      <c r="I18" s="1958"/>
      <c r="J18" s="1958"/>
      <c r="K18" s="1958"/>
      <c r="L18" s="1958"/>
      <c r="M18" s="1958"/>
      <c r="N18" s="1958"/>
      <c r="O18" s="1958"/>
      <c r="P18" s="1958"/>
      <c r="Q18" s="1958"/>
      <c r="R18" s="1958"/>
      <c r="S18" s="1958"/>
      <c r="T18" s="1958"/>
      <c r="U18" s="1958"/>
      <c r="V18" s="1958"/>
      <c r="W18" s="1958"/>
      <c r="X18" s="1958"/>
      <c r="Y18" s="1958"/>
      <c r="Z18" s="1958"/>
    </row>
    <row r="19" spans="1:39" s="561" customFormat="1" ht="4.9000000000000004" customHeight="1">
      <c r="A19" s="566"/>
      <c r="B19" s="566"/>
      <c r="C19" s="566"/>
      <c r="D19" s="566"/>
      <c r="E19" s="566"/>
      <c r="F19" s="566"/>
      <c r="G19" s="566"/>
      <c r="H19" s="566"/>
      <c r="I19" s="52"/>
      <c r="J19" s="52"/>
      <c r="K19" s="52"/>
      <c r="L19" s="52"/>
      <c r="M19" s="52"/>
      <c r="N19" s="52"/>
      <c r="O19" s="52"/>
      <c r="P19" s="52"/>
      <c r="Q19" s="52"/>
      <c r="R19" s="52"/>
      <c r="S19" s="52"/>
      <c r="T19" s="52"/>
      <c r="U19" s="52"/>
      <c r="V19" s="52"/>
      <c r="W19" s="52"/>
      <c r="X19" s="52"/>
      <c r="Y19" s="52"/>
      <c r="Z19" s="566"/>
    </row>
    <row r="20" spans="1:39" s="561" customFormat="1" ht="15" customHeight="1">
      <c r="A20" s="566"/>
      <c r="B20" s="562" t="s">
        <v>65</v>
      </c>
      <c r="C20" s="1955" t="s">
        <v>1094</v>
      </c>
      <c r="D20" s="1955"/>
      <c r="E20" s="1955"/>
      <c r="F20" s="1955"/>
      <c r="G20" s="1955"/>
      <c r="H20" s="566"/>
      <c r="I20" s="562" t="s">
        <v>65</v>
      </c>
      <c r="J20" s="1955" t="s">
        <v>1095</v>
      </c>
      <c r="K20" s="1955"/>
      <c r="L20" s="1955"/>
      <c r="M20" s="566"/>
      <c r="N20" s="562" t="s">
        <v>65</v>
      </c>
      <c r="O20" s="1955" t="s">
        <v>1096</v>
      </c>
      <c r="P20" s="1955"/>
      <c r="Q20" s="566"/>
      <c r="R20" s="566"/>
      <c r="S20" s="566"/>
      <c r="T20" s="566"/>
      <c r="U20" s="566"/>
      <c r="V20" s="566"/>
      <c r="W20" s="566"/>
      <c r="X20" s="566"/>
      <c r="Y20" s="566"/>
      <c r="Z20" s="566"/>
      <c r="AM20" s="563"/>
    </row>
    <row r="21" spans="1:39" s="561" customFormat="1" ht="4.9000000000000004" customHeight="1">
      <c r="A21" s="566"/>
      <c r="B21" s="566"/>
      <c r="C21" s="566"/>
      <c r="D21" s="566"/>
      <c r="E21" s="566"/>
      <c r="F21" s="566"/>
      <c r="G21" s="566"/>
      <c r="H21" s="566"/>
      <c r="I21" s="52"/>
      <c r="J21" s="52"/>
      <c r="K21" s="52"/>
      <c r="L21" s="52"/>
      <c r="M21" s="52"/>
      <c r="N21" s="52"/>
      <c r="O21" s="52"/>
      <c r="P21" s="52"/>
      <c r="Q21" s="52"/>
      <c r="R21" s="52"/>
      <c r="S21" s="52"/>
      <c r="T21" s="52"/>
      <c r="U21" s="52"/>
      <c r="V21" s="52"/>
      <c r="W21" s="52"/>
      <c r="X21" s="52"/>
      <c r="Y21" s="52"/>
      <c r="Z21" s="566"/>
    </row>
    <row r="22" spans="1:39" s="561" customFormat="1" ht="47.45" customHeight="1">
      <c r="A22" s="566"/>
      <c r="B22" s="1957" t="s">
        <v>1092</v>
      </c>
      <c r="C22" s="1957"/>
      <c r="D22" s="1957"/>
      <c r="E22" s="1957"/>
      <c r="F22" s="1957"/>
      <c r="G22" s="1957"/>
      <c r="H22" s="1957"/>
      <c r="I22" s="1957"/>
      <c r="J22" s="1957"/>
      <c r="K22" s="1957"/>
      <c r="L22" s="1957"/>
      <c r="M22" s="1957"/>
      <c r="N22" s="1957"/>
      <c r="O22" s="1957"/>
      <c r="P22" s="1957"/>
      <c r="Q22" s="1957"/>
      <c r="R22" s="1957"/>
      <c r="S22" s="1957"/>
      <c r="T22" s="1957"/>
      <c r="U22" s="1957"/>
      <c r="V22" s="1957"/>
      <c r="W22" s="1957"/>
      <c r="X22" s="1957"/>
      <c r="Y22" s="1957"/>
      <c r="Z22" s="566"/>
    </row>
    <row r="23" spans="1:39" s="561" customFormat="1" ht="4.9000000000000004" customHeight="1">
      <c r="A23" s="566"/>
      <c r="B23" s="566"/>
      <c r="C23" s="566"/>
      <c r="D23" s="566"/>
      <c r="E23" s="566"/>
      <c r="F23" s="566"/>
      <c r="G23" s="566"/>
      <c r="H23" s="566"/>
      <c r="I23" s="52"/>
      <c r="J23" s="52"/>
      <c r="K23" s="52"/>
      <c r="L23" s="52"/>
      <c r="M23" s="52"/>
      <c r="N23" s="52"/>
      <c r="O23" s="52"/>
      <c r="P23" s="52"/>
      <c r="Q23" s="52"/>
      <c r="R23" s="52"/>
      <c r="S23" s="52"/>
      <c r="T23" s="52"/>
      <c r="U23" s="52"/>
      <c r="V23" s="52"/>
      <c r="W23" s="52"/>
      <c r="X23" s="52"/>
      <c r="Y23" s="52"/>
      <c r="Z23" s="566"/>
    </row>
    <row r="24" spans="1:39" s="561" customFormat="1" ht="15" customHeight="1">
      <c r="A24" s="1955" t="s">
        <v>1097</v>
      </c>
      <c r="B24" s="1955"/>
      <c r="C24" s="1955"/>
      <c r="D24" s="1955"/>
      <c r="E24" s="1955"/>
      <c r="F24" s="1955"/>
      <c r="G24" s="1955"/>
      <c r="H24" s="1955"/>
      <c r="I24" s="1955"/>
      <c r="J24" s="1955"/>
      <c r="K24" s="1955"/>
      <c r="L24" s="1955"/>
      <c r="M24" s="1955"/>
      <c r="N24" s="1955"/>
      <c r="O24" s="1955"/>
      <c r="P24" s="1955"/>
      <c r="Q24" s="1955"/>
      <c r="R24" s="1955"/>
      <c r="S24" s="1955"/>
      <c r="T24" s="1955"/>
      <c r="U24" s="1955"/>
      <c r="V24" s="1955"/>
      <c r="W24" s="1955"/>
      <c r="X24" s="1955"/>
      <c r="Y24" s="1955"/>
      <c r="Z24" s="1955"/>
    </row>
    <row r="25" spans="1:39" s="561" customFormat="1" ht="4.9000000000000004" customHeight="1">
      <c r="A25" s="566"/>
      <c r="B25" s="567"/>
      <c r="C25" s="567"/>
      <c r="D25" s="567"/>
      <c r="E25" s="567"/>
      <c r="F25" s="567"/>
      <c r="G25" s="567"/>
      <c r="H25" s="567"/>
      <c r="I25" s="568"/>
      <c r="J25" s="568"/>
      <c r="K25" s="568"/>
      <c r="L25" s="568"/>
      <c r="M25" s="568"/>
      <c r="N25" s="568"/>
      <c r="O25" s="568"/>
      <c r="P25" s="568"/>
      <c r="Q25" s="568"/>
      <c r="R25" s="568"/>
      <c r="S25" s="568"/>
      <c r="T25" s="568"/>
      <c r="U25" s="568"/>
      <c r="V25" s="568"/>
      <c r="W25" s="568"/>
      <c r="X25" s="568"/>
      <c r="Y25" s="568"/>
      <c r="Z25" s="566"/>
    </row>
    <row r="26" spans="1:39" s="561" customFormat="1" ht="77.45" customHeight="1">
      <c r="A26" s="1956" t="s">
        <v>1100</v>
      </c>
      <c r="B26" s="1955"/>
      <c r="C26" s="1955"/>
      <c r="D26" s="1955"/>
      <c r="E26" s="1955"/>
      <c r="F26" s="1955"/>
      <c r="G26" s="1955"/>
      <c r="H26" s="1955"/>
      <c r="I26" s="1955"/>
      <c r="J26" s="1955"/>
      <c r="K26" s="1955"/>
      <c r="L26" s="1955"/>
      <c r="M26" s="1955"/>
      <c r="N26" s="1955"/>
      <c r="O26" s="1955"/>
      <c r="P26" s="1955"/>
      <c r="Q26" s="1955"/>
      <c r="R26" s="1955"/>
      <c r="S26" s="1955"/>
      <c r="T26" s="1955"/>
      <c r="U26" s="1955"/>
      <c r="V26" s="1955"/>
      <c r="W26" s="1955"/>
      <c r="X26" s="1955"/>
      <c r="Y26" s="1955"/>
      <c r="Z26" s="1955"/>
    </row>
    <row r="27" spans="1:39" ht="8.25" customHeight="1">
      <c r="C27" s="458"/>
      <c r="D27" s="458"/>
      <c r="E27" s="458"/>
      <c r="F27" s="458"/>
      <c r="G27" s="458"/>
      <c r="H27" s="458"/>
      <c r="I27" s="458"/>
      <c r="J27" s="458"/>
      <c r="K27" s="458"/>
      <c r="L27" s="458"/>
      <c r="M27" s="458"/>
      <c r="N27" s="458"/>
      <c r="O27" s="458"/>
      <c r="P27" s="458"/>
      <c r="Q27" s="458"/>
      <c r="R27" s="458"/>
      <c r="S27" s="458"/>
      <c r="T27" s="458"/>
      <c r="U27" s="458"/>
      <c r="V27" s="458"/>
    </row>
    <row r="28" spans="1:39" ht="15" customHeight="1">
      <c r="C28" s="458"/>
      <c r="D28" s="458"/>
      <c r="E28" s="458"/>
      <c r="F28" s="458"/>
      <c r="G28" s="458"/>
      <c r="H28" s="458"/>
      <c r="I28" s="458"/>
      <c r="J28" s="458"/>
      <c r="K28" s="1218" t="s">
        <v>32</v>
      </c>
      <c r="L28" s="1218"/>
      <c r="M28" s="1218"/>
      <c r="N28" s="1218"/>
      <c r="O28" s="1218"/>
      <c r="P28" s="1260" t="e">
        <f>IF(Application!#REF!="","",Application!#REF!)</f>
        <v>#REF!</v>
      </c>
      <c r="Q28" s="1260"/>
      <c r="R28" s="1260"/>
      <c r="S28" s="24" t="s">
        <v>0</v>
      </c>
      <c r="T28" s="1260" t="e">
        <f>IF(Application!#REF!="","",Application!#REF!)</f>
        <v>#REF!</v>
      </c>
      <c r="U28" s="1260"/>
      <c r="V28" s="24" t="s">
        <v>1</v>
      </c>
      <c r="W28" s="1260" t="e">
        <f>IF(Application!#REF!="","",Application!#REF!)</f>
        <v>#REF!</v>
      </c>
      <c r="X28" s="1260"/>
      <c r="Y28" s="24" t="s">
        <v>2</v>
      </c>
    </row>
    <row r="29" spans="1:39" s="459" customFormat="1" ht="15" customHeight="1">
      <c r="K29" s="1365" t="s">
        <v>179</v>
      </c>
      <c r="L29" s="1365"/>
      <c r="M29" s="1365"/>
      <c r="N29" s="1365"/>
      <c r="O29" s="1365"/>
      <c r="P29" s="461"/>
      <c r="Q29" s="461"/>
      <c r="R29" s="461"/>
      <c r="S29" s="460" t="s">
        <v>180</v>
      </c>
      <c r="T29" s="461"/>
      <c r="U29" s="461"/>
      <c r="V29" s="460" t="s">
        <v>181</v>
      </c>
      <c r="W29" s="461"/>
      <c r="X29" s="461"/>
      <c r="Y29" s="460" t="s">
        <v>179</v>
      </c>
    </row>
    <row r="30" spans="1:39" ht="8.25" customHeight="1">
      <c r="C30" s="458"/>
      <c r="D30" s="458"/>
      <c r="E30" s="458"/>
      <c r="F30" s="458"/>
      <c r="G30" s="458"/>
      <c r="H30" s="458"/>
      <c r="I30" s="458"/>
      <c r="J30" s="458"/>
      <c r="K30" s="458"/>
      <c r="L30" s="458"/>
      <c r="M30" s="458"/>
      <c r="N30" s="458"/>
      <c r="O30" s="458"/>
      <c r="P30" s="458"/>
      <c r="Q30" s="458"/>
      <c r="R30" s="458"/>
      <c r="S30" s="458"/>
      <c r="T30" s="458"/>
      <c r="U30" s="458"/>
      <c r="V30" s="458"/>
    </row>
    <row r="31" spans="1:39" ht="15" customHeight="1">
      <c r="B31" s="1361" t="s">
        <v>931</v>
      </c>
      <c r="C31" s="1361"/>
      <c r="D31" s="1361"/>
      <c r="E31" s="1361"/>
      <c r="F31" s="1261"/>
      <c r="G31" s="1261"/>
      <c r="H31" s="1261"/>
      <c r="I31" s="1261"/>
      <c r="J31" s="462"/>
      <c r="K31" s="1362" t="str">
        <f>IF('★Resume-1★'!P7="","",YEAR('★Resume-1★'!P7))</f>
        <v/>
      </c>
      <c r="L31" s="1362"/>
      <c r="M31" s="26" t="s">
        <v>0</v>
      </c>
      <c r="N31" s="440" t="str">
        <f>IF('★Resume-1★'!P7="","",MONTH('★Resume-1★'!P7))</f>
        <v/>
      </c>
      <c r="O31" s="26" t="s">
        <v>1</v>
      </c>
      <c r="P31" s="440" t="str">
        <f>IF('★Resume-1★'!P7="","",DAY('★Resume-1★'!P7))</f>
        <v/>
      </c>
      <c r="Q31" s="1363" t="s">
        <v>35</v>
      </c>
      <c r="R31" s="1363"/>
      <c r="S31" s="12" t="e">
        <f>Application!#REF!</f>
        <v>#REF!</v>
      </c>
      <c r="T31" s="12" t="s">
        <v>3</v>
      </c>
      <c r="U31" s="12"/>
      <c r="V31" s="66" t="e">
        <f>Application!#REF!</f>
        <v>#REF!</v>
      </c>
      <c r="W31" s="12" t="s">
        <v>4</v>
      </c>
      <c r="X31" s="463" t="s">
        <v>58</v>
      </c>
    </row>
    <row r="32" spans="1:39" s="459" customFormat="1" ht="15" customHeight="1">
      <c r="B32" s="464" t="s">
        <v>199</v>
      </c>
      <c r="C32" s="461"/>
      <c r="D32" s="461"/>
      <c r="E32" s="461"/>
      <c r="F32" s="461"/>
      <c r="G32" s="465"/>
      <c r="H32" s="465"/>
      <c r="I32" s="465"/>
      <c r="J32" s="465"/>
      <c r="K32" s="465"/>
      <c r="L32" s="1356" t="s">
        <v>5</v>
      </c>
      <c r="M32" s="1356"/>
      <c r="N32" s="1356" t="s">
        <v>36</v>
      </c>
      <c r="O32" s="1356"/>
      <c r="P32" s="1356" t="s">
        <v>6</v>
      </c>
      <c r="Q32" s="1356"/>
      <c r="R32" s="466"/>
      <c r="S32" s="467"/>
      <c r="T32" s="468" t="s">
        <v>7</v>
      </c>
      <c r="U32" s="465"/>
      <c r="V32" s="469"/>
      <c r="W32" s="468" t="s">
        <v>8</v>
      </c>
      <c r="X32" s="467"/>
    </row>
    <row r="33" spans="2:25" ht="3" customHeight="1">
      <c r="B33" s="54"/>
      <c r="C33" s="56"/>
      <c r="D33" s="56"/>
      <c r="E33" s="56"/>
      <c r="F33" s="56"/>
      <c r="G33" s="5"/>
      <c r="H33" s="5"/>
      <c r="I33" s="5"/>
      <c r="J33" s="5"/>
      <c r="K33" s="5"/>
      <c r="L33" s="25"/>
      <c r="M33" s="25"/>
      <c r="N33" s="25"/>
      <c r="O33" s="25"/>
      <c r="P33" s="25"/>
      <c r="Q33" s="25"/>
      <c r="R33" s="25"/>
      <c r="S33" s="21"/>
      <c r="T33" s="23"/>
      <c r="U33" s="5"/>
      <c r="V33" s="10"/>
      <c r="W33" s="23"/>
      <c r="X33" s="21"/>
    </row>
    <row r="34" spans="2:25" ht="25.15" customHeight="1">
      <c r="B34" s="1357" t="s">
        <v>932</v>
      </c>
      <c r="C34" s="1358"/>
      <c r="D34" s="1358"/>
      <c r="E34" s="1359" t="e">
        <f>IF(Application!#REF!="","",Application!#REF!)</f>
        <v>#REF!</v>
      </c>
      <c r="F34" s="1359"/>
      <c r="G34" s="1359"/>
      <c r="H34" s="1359"/>
      <c r="I34" s="1359"/>
      <c r="J34" s="1359"/>
      <c r="K34" s="1359"/>
      <c r="L34" s="1359"/>
      <c r="M34" s="1359"/>
      <c r="N34" s="1359"/>
      <c r="O34" s="1359"/>
      <c r="P34" s="1359"/>
      <c r="Q34" s="1359"/>
      <c r="R34" s="1360" t="s">
        <v>933</v>
      </c>
      <c r="S34" s="1360"/>
      <c r="T34" s="1354" t="e">
        <f>IF(Application!#REF!="","",Application!#REF!)</f>
        <v>#REF!</v>
      </c>
      <c r="U34" s="1354"/>
      <c r="V34" s="1354"/>
      <c r="W34" s="1354"/>
      <c r="X34" s="1354"/>
      <c r="Y34" s="1354"/>
    </row>
    <row r="35" spans="2:25" ht="12" customHeight="1">
      <c r="C35" s="458"/>
      <c r="D35" s="458"/>
      <c r="E35" s="458"/>
      <c r="F35" s="458"/>
      <c r="G35" s="458"/>
      <c r="H35" s="458"/>
      <c r="I35" s="458"/>
      <c r="J35" s="458"/>
      <c r="K35" s="458"/>
      <c r="L35" s="458"/>
      <c r="M35" s="458"/>
      <c r="N35" s="458"/>
      <c r="O35" s="458"/>
      <c r="P35" s="458"/>
      <c r="Q35" s="458"/>
      <c r="R35" s="458"/>
      <c r="S35" s="458"/>
      <c r="T35" s="458"/>
      <c r="U35" s="458"/>
      <c r="V35" s="458"/>
    </row>
    <row r="36" spans="2:25" ht="15" customHeight="1">
      <c r="B36" s="1361" t="s">
        <v>934</v>
      </c>
      <c r="C36" s="1361"/>
      <c r="D36" s="1361"/>
      <c r="E36" s="1361"/>
      <c r="F36" s="1261"/>
      <c r="G36" s="1261"/>
      <c r="H36" s="1261"/>
      <c r="I36" s="1261"/>
      <c r="J36" s="462"/>
      <c r="K36" s="1362" t="e">
        <f>IF(Application!#REF!="","",YEAR(Application!#REF!))</f>
        <v>#REF!</v>
      </c>
      <c r="L36" s="1362"/>
      <c r="M36" s="26" t="s">
        <v>0</v>
      </c>
      <c r="N36" s="440" t="e">
        <f>IF(Application!#REF!="","",MONTH(Application!#REF!))</f>
        <v>#REF!</v>
      </c>
      <c r="O36" s="26" t="s">
        <v>1</v>
      </c>
      <c r="P36" s="440" t="e">
        <f>IF(Application!#REF!="","",DAY(Application!#REF!))</f>
        <v>#REF!</v>
      </c>
      <c r="Q36" s="1363" t="s">
        <v>935</v>
      </c>
      <c r="R36" s="1363"/>
      <c r="S36" s="12" t="s">
        <v>936</v>
      </c>
      <c r="T36" s="12"/>
      <c r="U36" s="12"/>
      <c r="V36" s="66"/>
      <c r="W36" s="1960" t="e">
        <f>IF(Application!#REF!="","",Application!#REF!)</f>
        <v>#REF!</v>
      </c>
      <c r="X36" s="1960"/>
      <c r="Y36" s="1960"/>
    </row>
    <row r="37" spans="2:25" s="459" customFormat="1" ht="15" customHeight="1">
      <c r="B37" s="464" t="s">
        <v>198</v>
      </c>
      <c r="C37" s="461"/>
      <c r="D37" s="461"/>
      <c r="E37" s="461"/>
      <c r="F37" s="461"/>
      <c r="G37" s="465"/>
      <c r="H37" s="465"/>
      <c r="I37" s="465"/>
      <c r="J37" s="465"/>
      <c r="K37" s="465"/>
      <c r="L37" s="1356" t="s">
        <v>5</v>
      </c>
      <c r="M37" s="1356"/>
      <c r="N37" s="1356" t="s">
        <v>36</v>
      </c>
      <c r="O37" s="1356"/>
      <c r="P37" s="1356" t="s">
        <v>6</v>
      </c>
      <c r="Q37" s="1356"/>
      <c r="R37" s="466"/>
      <c r="S37" s="467" t="s">
        <v>937</v>
      </c>
      <c r="T37" s="468"/>
      <c r="U37" s="465"/>
      <c r="V37" s="469"/>
      <c r="W37" s="468"/>
      <c r="X37" s="467"/>
    </row>
    <row r="38" spans="2:25" ht="3" customHeight="1">
      <c r="B38" s="54"/>
      <c r="C38" s="56"/>
      <c r="D38" s="56"/>
      <c r="E38" s="56"/>
      <c r="F38" s="56"/>
      <c r="G38" s="5"/>
      <c r="H38" s="5"/>
      <c r="I38" s="5"/>
      <c r="J38" s="5"/>
      <c r="K38" s="5"/>
      <c r="L38" s="25"/>
      <c r="M38" s="25"/>
      <c r="N38" s="25"/>
      <c r="O38" s="25"/>
      <c r="P38" s="25"/>
      <c r="Q38" s="25"/>
      <c r="R38" s="25"/>
      <c r="S38" s="21"/>
      <c r="T38" s="23"/>
      <c r="U38" s="5"/>
      <c r="V38" s="10"/>
      <c r="W38" s="23"/>
      <c r="X38" s="21"/>
    </row>
    <row r="39" spans="2:25" ht="25.15" customHeight="1">
      <c r="B39" s="1357" t="s">
        <v>932</v>
      </c>
      <c r="C39" s="1358"/>
      <c r="D39" s="1358"/>
      <c r="E39" s="1359" t="e">
        <f>IF(Application!#REF!="","",Application!#REF!)</f>
        <v>#REF!</v>
      </c>
      <c r="F39" s="1359"/>
      <c r="G39" s="1359"/>
      <c r="H39" s="1359"/>
      <c r="I39" s="1359"/>
      <c r="J39" s="1359"/>
      <c r="K39" s="1359"/>
      <c r="L39" s="1359"/>
      <c r="M39" s="1359"/>
      <c r="N39" s="1359"/>
      <c r="O39" s="1359"/>
      <c r="P39" s="1359"/>
      <c r="Q39" s="1359"/>
      <c r="R39" s="1360" t="s">
        <v>933</v>
      </c>
      <c r="S39" s="1360"/>
      <c r="T39" s="1354" t="e">
        <f>IF(Application!#REF!="","",Application!#REF!)</f>
        <v>#REF!</v>
      </c>
      <c r="U39" s="1354"/>
      <c r="V39" s="1354"/>
      <c r="W39" s="1354"/>
      <c r="X39" s="1354"/>
      <c r="Y39" s="1354"/>
    </row>
    <row r="40" spans="2:25" ht="15" customHeight="1">
      <c r="C40" s="458"/>
      <c r="D40" s="458"/>
      <c r="E40" s="458"/>
      <c r="F40" s="458"/>
      <c r="G40" s="458"/>
      <c r="H40" s="458"/>
      <c r="I40" s="458"/>
      <c r="J40" s="458"/>
      <c r="K40" s="458"/>
      <c r="L40" s="458"/>
      <c r="M40" s="458"/>
      <c r="N40" s="458"/>
      <c r="O40" s="458"/>
      <c r="P40" s="458"/>
      <c r="Q40" s="458"/>
      <c r="R40" s="458"/>
      <c r="S40" s="458"/>
      <c r="T40" s="458"/>
      <c r="U40" s="458"/>
      <c r="V40" s="458"/>
    </row>
    <row r="41" spans="2:25" ht="15" customHeight="1">
      <c r="C41" s="445"/>
      <c r="D41" s="445"/>
      <c r="E41" s="445"/>
      <c r="F41" s="445"/>
      <c r="G41" s="445"/>
      <c r="H41" s="445"/>
      <c r="I41" s="445"/>
      <c r="J41" s="445"/>
      <c r="K41" s="445"/>
      <c r="L41" s="445"/>
      <c r="M41" s="445"/>
      <c r="N41" s="445"/>
      <c r="O41" s="445"/>
      <c r="P41" s="445"/>
      <c r="Q41" s="445"/>
      <c r="R41" s="445"/>
      <c r="S41" s="445"/>
      <c r="T41" s="445"/>
      <c r="U41" s="445"/>
      <c r="V41" s="445"/>
    </row>
    <row r="42" spans="2:25" ht="15" customHeight="1">
      <c r="C42" s="445"/>
      <c r="D42" s="445"/>
      <c r="E42" s="445"/>
      <c r="F42" s="445"/>
      <c r="G42" s="445"/>
      <c r="H42" s="445"/>
      <c r="I42" s="445"/>
      <c r="J42" s="445"/>
      <c r="K42" s="445"/>
      <c r="L42" s="445"/>
      <c r="M42" s="445"/>
      <c r="N42" s="445"/>
      <c r="O42" s="445"/>
      <c r="P42" s="445"/>
      <c r="Q42" s="445"/>
      <c r="R42" s="445"/>
      <c r="S42" s="445"/>
      <c r="T42" s="445"/>
      <c r="U42" s="445"/>
      <c r="V42" s="445"/>
    </row>
    <row r="43" spans="2:25" ht="15" customHeight="1">
      <c r="C43" s="445"/>
      <c r="D43" s="445"/>
      <c r="E43" s="445"/>
      <c r="F43" s="445"/>
      <c r="G43" s="445"/>
      <c r="H43" s="445"/>
      <c r="I43" s="445"/>
      <c r="J43" s="445"/>
      <c r="K43" s="445"/>
      <c r="L43" s="445"/>
      <c r="M43" s="445"/>
      <c r="N43" s="445"/>
      <c r="O43" s="445"/>
      <c r="P43" s="445"/>
      <c r="Q43" s="445"/>
      <c r="R43" s="445"/>
      <c r="S43" s="445"/>
      <c r="T43" s="445"/>
      <c r="U43" s="445"/>
      <c r="V43" s="445"/>
    </row>
    <row r="44" spans="2:25" ht="15" customHeight="1">
      <c r="C44" s="445"/>
      <c r="D44" s="445"/>
      <c r="E44" s="445"/>
      <c r="F44" s="445"/>
      <c r="G44" s="445"/>
      <c r="H44" s="445"/>
      <c r="I44" s="445"/>
      <c r="J44" s="445"/>
      <c r="K44" s="445"/>
      <c r="L44" s="445"/>
      <c r="M44" s="445"/>
      <c r="N44" s="445"/>
      <c r="O44" s="445"/>
      <c r="P44" s="445"/>
      <c r="Q44" s="445"/>
      <c r="R44" s="445"/>
      <c r="S44" s="445"/>
      <c r="T44" s="445"/>
      <c r="U44" s="445"/>
      <c r="V44" s="445"/>
    </row>
    <row r="45" spans="2:25" ht="15" customHeight="1">
      <c r="C45" s="445"/>
      <c r="D45" s="445"/>
      <c r="E45" s="445"/>
      <c r="F45" s="445"/>
      <c r="G45" s="445"/>
      <c r="H45" s="445"/>
      <c r="I45" s="445"/>
      <c r="J45" s="445"/>
      <c r="K45" s="445"/>
      <c r="L45" s="445"/>
      <c r="M45" s="445"/>
      <c r="N45" s="445"/>
      <c r="O45" s="445"/>
      <c r="P45" s="445"/>
      <c r="Q45" s="445"/>
      <c r="R45" s="445"/>
      <c r="S45" s="445"/>
      <c r="T45" s="445"/>
      <c r="U45" s="445"/>
      <c r="V45" s="445"/>
    </row>
    <row r="46" spans="2:25" ht="15" customHeight="1">
      <c r="C46" s="445"/>
      <c r="D46" s="445"/>
      <c r="E46" s="445"/>
      <c r="F46" s="445"/>
      <c r="G46" s="445"/>
      <c r="H46" s="445"/>
      <c r="I46" s="445"/>
      <c r="J46" s="445"/>
      <c r="K46" s="445"/>
      <c r="L46" s="445"/>
      <c r="M46" s="445"/>
      <c r="N46" s="445"/>
      <c r="O46" s="445"/>
      <c r="P46" s="445"/>
      <c r="Q46" s="445"/>
      <c r="R46" s="445"/>
      <c r="S46" s="445"/>
      <c r="T46" s="445"/>
      <c r="U46" s="445"/>
      <c r="V46" s="445"/>
    </row>
    <row r="47" spans="2:25" ht="15" customHeight="1">
      <c r="C47" s="445"/>
      <c r="D47" s="445"/>
      <c r="E47" s="445"/>
      <c r="F47" s="445"/>
      <c r="G47" s="445"/>
      <c r="H47" s="445"/>
      <c r="I47" s="445"/>
      <c r="J47" s="445"/>
      <c r="K47" s="445"/>
      <c r="L47" s="445"/>
      <c r="M47" s="445"/>
      <c r="N47" s="445"/>
      <c r="O47" s="445"/>
      <c r="P47" s="445"/>
      <c r="Q47" s="445"/>
      <c r="R47" s="445"/>
      <c r="S47" s="445"/>
      <c r="T47" s="445"/>
      <c r="U47" s="445"/>
      <c r="V47" s="445"/>
    </row>
    <row r="48" spans="2:25"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row r="51" spans="3:22" ht="15" customHeight="1">
      <c r="C51" s="445"/>
      <c r="D51" s="445"/>
      <c r="E51" s="445"/>
      <c r="F51" s="445"/>
      <c r="G51" s="445"/>
      <c r="H51" s="445"/>
      <c r="I51" s="445"/>
      <c r="J51" s="445"/>
      <c r="K51" s="445"/>
      <c r="L51" s="445"/>
      <c r="M51" s="445"/>
      <c r="N51" s="445"/>
      <c r="O51" s="445"/>
      <c r="P51" s="445"/>
      <c r="Q51" s="445"/>
      <c r="R51" s="445"/>
      <c r="S51" s="445"/>
      <c r="T51" s="445"/>
      <c r="U51" s="445"/>
      <c r="V51" s="445"/>
    </row>
    <row r="52" spans="3:22" ht="15" customHeight="1">
      <c r="C52" s="445"/>
      <c r="D52" s="445"/>
      <c r="E52" s="445"/>
      <c r="F52" s="445"/>
      <c r="G52" s="445"/>
      <c r="H52" s="445"/>
      <c r="I52" s="445"/>
      <c r="J52" s="445"/>
      <c r="K52" s="445"/>
      <c r="L52" s="445"/>
      <c r="M52" s="445"/>
      <c r="N52" s="445"/>
      <c r="O52" s="445"/>
      <c r="P52" s="445"/>
      <c r="Q52" s="445"/>
      <c r="R52" s="445"/>
      <c r="S52" s="445"/>
      <c r="T52" s="445"/>
      <c r="U52" s="445"/>
      <c r="V52" s="445"/>
    </row>
    <row r="53" spans="3:22" ht="15" customHeight="1">
      <c r="C53" s="445"/>
      <c r="D53" s="445"/>
      <c r="E53" s="445"/>
      <c r="F53" s="445"/>
      <c r="G53" s="445"/>
      <c r="H53" s="445"/>
      <c r="I53" s="445"/>
      <c r="J53" s="445"/>
      <c r="K53" s="445"/>
      <c r="L53" s="445"/>
      <c r="M53" s="445"/>
      <c r="N53" s="445"/>
      <c r="O53" s="445"/>
      <c r="P53" s="445"/>
      <c r="Q53" s="445"/>
      <c r="R53" s="445"/>
      <c r="S53" s="445"/>
      <c r="T53" s="445"/>
      <c r="U53" s="445"/>
      <c r="V53" s="445"/>
    </row>
    <row r="54" spans="3:22" ht="15" customHeight="1">
      <c r="C54" s="445"/>
      <c r="D54" s="445"/>
      <c r="E54" s="445"/>
      <c r="F54" s="445"/>
      <c r="G54" s="445"/>
      <c r="H54" s="445"/>
      <c r="I54" s="445"/>
      <c r="J54" s="445"/>
      <c r="K54" s="445"/>
      <c r="L54" s="445"/>
      <c r="M54" s="445"/>
      <c r="N54" s="445"/>
      <c r="O54" s="445"/>
      <c r="P54" s="445"/>
      <c r="Q54" s="445"/>
      <c r="R54" s="445"/>
      <c r="S54" s="445"/>
      <c r="T54" s="445"/>
      <c r="U54" s="445"/>
      <c r="V54" s="445"/>
    </row>
    <row r="55" spans="3:22" ht="15" customHeight="1">
      <c r="C55" s="445"/>
      <c r="D55" s="445"/>
      <c r="E55" s="445"/>
      <c r="F55" s="445"/>
      <c r="G55" s="445"/>
      <c r="H55" s="445"/>
      <c r="I55" s="445"/>
      <c r="J55" s="445"/>
      <c r="K55" s="445"/>
      <c r="L55" s="445"/>
      <c r="M55" s="445"/>
      <c r="N55" s="445"/>
      <c r="O55" s="445"/>
      <c r="P55" s="445"/>
      <c r="Q55" s="445"/>
      <c r="R55" s="445"/>
      <c r="S55" s="445"/>
      <c r="T55" s="445"/>
      <c r="U55" s="445"/>
      <c r="V55" s="445"/>
    </row>
    <row r="56" spans="3:22" ht="15" customHeight="1">
      <c r="C56" s="445"/>
      <c r="D56" s="445"/>
      <c r="E56" s="445"/>
      <c r="F56" s="445"/>
      <c r="G56" s="445"/>
      <c r="H56" s="445"/>
      <c r="I56" s="445"/>
      <c r="J56" s="445"/>
      <c r="K56" s="445"/>
      <c r="L56" s="445"/>
      <c r="M56" s="445"/>
      <c r="N56" s="445"/>
      <c r="O56" s="445"/>
      <c r="P56" s="445"/>
      <c r="Q56" s="445"/>
      <c r="R56" s="445"/>
      <c r="S56" s="445"/>
      <c r="T56" s="445"/>
      <c r="U56" s="445"/>
      <c r="V56" s="445"/>
    </row>
    <row r="57" spans="3:22" ht="15" customHeight="1">
      <c r="C57" s="445"/>
      <c r="D57" s="445"/>
      <c r="E57" s="445"/>
      <c r="F57" s="445"/>
      <c r="G57" s="445"/>
      <c r="H57" s="445"/>
      <c r="I57" s="445"/>
      <c r="J57" s="445"/>
      <c r="K57" s="445"/>
      <c r="L57" s="445"/>
      <c r="M57" s="445"/>
      <c r="N57" s="445"/>
      <c r="O57" s="445"/>
      <c r="P57" s="445"/>
      <c r="Q57" s="445"/>
      <c r="R57" s="445"/>
      <c r="S57" s="445"/>
      <c r="T57" s="445"/>
      <c r="U57" s="445"/>
      <c r="V57" s="445"/>
    </row>
    <row r="58" spans="3:22" ht="15" customHeight="1">
      <c r="C58" s="445"/>
      <c r="D58" s="445"/>
      <c r="E58" s="445"/>
      <c r="F58" s="445"/>
      <c r="G58" s="445"/>
      <c r="H58" s="445"/>
      <c r="I58" s="445"/>
      <c r="J58" s="445"/>
      <c r="K58" s="445"/>
      <c r="L58" s="445"/>
      <c r="M58" s="445"/>
      <c r="N58" s="445"/>
      <c r="O58" s="445"/>
      <c r="P58" s="445"/>
      <c r="Q58" s="445"/>
      <c r="R58" s="445"/>
      <c r="S58" s="445"/>
      <c r="T58" s="445"/>
      <c r="U58" s="445"/>
      <c r="V58" s="445"/>
    </row>
    <row r="59" spans="3:22" ht="15" customHeight="1">
      <c r="C59" s="445"/>
      <c r="D59" s="445"/>
      <c r="E59" s="445"/>
      <c r="F59" s="445"/>
      <c r="G59" s="445"/>
      <c r="H59" s="445"/>
      <c r="I59" s="445"/>
      <c r="J59" s="445"/>
      <c r="K59" s="445"/>
      <c r="L59" s="445"/>
      <c r="M59" s="445"/>
      <c r="N59" s="445"/>
      <c r="O59" s="445"/>
      <c r="P59" s="445"/>
      <c r="Q59" s="445"/>
      <c r="R59" s="445"/>
      <c r="S59" s="445"/>
      <c r="T59" s="445"/>
      <c r="U59" s="445"/>
      <c r="V59" s="445"/>
    </row>
    <row r="60" spans="3:22" ht="15" customHeight="1">
      <c r="C60" s="445"/>
      <c r="D60" s="445"/>
      <c r="E60" s="445"/>
      <c r="F60" s="445"/>
      <c r="G60" s="445"/>
      <c r="H60" s="445"/>
      <c r="I60" s="445"/>
      <c r="J60" s="445"/>
      <c r="K60" s="445"/>
      <c r="L60" s="445"/>
      <c r="M60" s="445"/>
      <c r="N60" s="445"/>
      <c r="O60" s="445"/>
      <c r="P60" s="445"/>
      <c r="Q60" s="445"/>
      <c r="R60" s="445"/>
      <c r="S60" s="445"/>
      <c r="T60" s="445"/>
      <c r="U60" s="445"/>
      <c r="V60" s="445"/>
    </row>
    <row r="61" spans="3:22" ht="15" customHeight="1">
      <c r="C61" s="445"/>
      <c r="D61" s="445"/>
      <c r="E61" s="445"/>
      <c r="F61" s="445"/>
      <c r="G61" s="445"/>
      <c r="H61" s="445"/>
      <c r="I61" s="445"/>
      <c r="J61" s="445"/>
      <c r="K61" s="445"/>
      <c r="L61" s="445"/>
      <c r="M61" s="445"/>
      <c r="N61" s="445"/>
      <c r="O61" s="445"/>
      <c r="P61" s="445"/>
      <c r="Q61" s="445"/>
      <c r="R61" s="445"/>
      <c r="S61" s="445"/>
      <c r="T61" s="445"/>
      <c r="U61" s="445"/>
      <c r="V61" s="445"/>
    </row>
    <row r="62" spans="3:22" ht="15" customHeight="1">
      <c r="C62" s="445"/>
      <c r="D62" s="445"/>
      <c r="E62" s="445"/>
      <c r="F62" s="445"/>
      <c r="G62" s="445"/>
      <c r="H62" s="445"/>
      <c r="I62" s="445"/>
      <c r="J62" s="445"/>
      <c r="K62" s="445"/>
      <c r="L62" s="445"/>
      <c r="M62" s="445"/>
      <c r="N62" s="445"/>
      <c r="O62" s="445"/>
      <c r="P62" s="445"/>
      <c r="Q62" s="445"/>
      <c r="R62" s="445"/>
      <c r="S62" s="445"/>
      <c r="T62" s="445"/>
      <c r="U62" s="445"/>
      <c r="V62" s="445"/>
    </row>
    <row r="63" spans="3:22" ht="15" customHeight="1">
      <c r="C63" s="445"/>
      <c r="D63" s="445"/>
      <c r="E63" s="445"/>
      <c r="F63" s="445"/>
      <c r="G63" s="445"/>
      <c r="H63" s="445"/>
      <c r="I63" s="445"/>
      <c r="J63" s="445"/>
      <c r="K63" s="445"/>
      <c r="L63" s="445"/>
      <c r="M63" s="445"/>
      <c r="N63" s="445"/>
      <c r="O63" s="445"/>
      <c r="P63" s="445"/>
      <c r="Q63" s="445"/>
      <c r="R63" s="445"/>
      <c r="S63" s="445"/>
      <c r="T63" s="445"/>
      <c r="U63" s="445"/>
      <c r="V63" s="445"/>
    </row>
    <row r="64" spans="3:22" ht="15" customHeight="1">
      <c r="C64" s="445"/>
      <c r="D64" s="445"/>
      <c r="E64" s="445"/>
      <c r="F64" s="445"/>
      <c r="G64" s="445"/>
      <c r="H64" s="445"/>
      <c r="I64" s="445"/>
      <c r="J64" s="445"/>
      <c r="K64" s="445"/>
      <c r="L64" s="445"/>
      <c r="M64" s="445"/>
      <c r="N64" s="445"/>
      <c r="O64" s="445"/>
      <c r="P64" s="445"/>
      <c r="Q64" s="445"/>
      <c r="R64" s="445"/>
      <c r="S64" s="445"/>
      <c r="T64" s="445"/>
      <c r="U64" s="445"/>
      <c r="V64" s="445"/>
    </row>
    <row r="65" spans="3:22" ht="15" customHeight="1">
      <c r="C65" s="445"/>
      <c r="D65" s="445"/>
      <c r="E65" s="445"/>
      <c r="F65" s="445"/>
      <c r="G65" s="445"/>
      <c r="H65" s="445"/>
      <c r="I65" s="445"/>
      <c r="J65" s="445"/>
      <c r="K65" s="445"/>
      <c r="L65" s="445"/>
      <c r="M65" s="445"/>
      <c r="N65" s="445"/>
      <c r="O65" s="445"/>
      <c r="P65" s="445"/>
      <c r="Q65" s="445"/>
      <c r="R65" s="445"/>
      <c r="S65" s="445"/>
      <c r="T65" s="445"/>
      <c r="U65" s="445"/>
      <c r="V65" s="445"/>
    </row>
    <row r="66" spans="3:22" ht="15" customHeight="1">
      <c r="C66" s="445"/>
      <c r="D66" s="445"/>
      <c r="E66" s="445"/>
      <c r="F66" s="445"/>
      <c r="G66" s="445"/>
      <c r="H66" s="445"/>
      <c r="I66" s="445"/>
      <c r="J66" s="445"/>
      <c r="K66" s="445"/>
      <c r="L66" s="445"/>
      <c r="M66" s="445"/>
      <c r="N66" s="445"/>
      <c r="O66" s="445"/>
      <c r="P66" s="445"/>
      <c r="Q66" s="445"/>
      <c r="R66" s="445"/>
      <c r="S66" s="445"/>
      <c r="T66" s="445"/>
      <c r="U66" s="445"/>
      <c r="V66" s="445"/>
    </row>
    <row r="67" spans="3:22" ht="15" customHeight="1">
      <c r="C67" s="445"/>
      <c r="D67" s="445"/>
      <c r="E67" s="445"/>
      <c r="F67" s="445"/>
      <c r="G67" s="445"/>
      <c r="H67" s="445"/>
      <c r="I67" s="445"/>
      <c r="J67" s="445"/>
      <c r="K67" s="445"/>
      <c r="L67" s="445"/>
      <c r="M67" s="445"/>
      <c r="N67" s="445"/>
      <c r="O67" s="445"/>
      <c r="P67" s="445"/>
      <c r="Q67" s="445"/>
      <c r="R67" s="445"/>
      <c r="S67" s="445"/>
      <c r="T67" s="445"/>
      <c r="U67" s="445"/>
      <c r="V67" s="445"/>
    </row>
  </sheetData>
  <sheetProtection formatCells="0" selectLockedCells="1"/>
  <mergeCells count="54">
    <mergeCell ref="B31:E31"/>
    <mergeCell ref="F31:I31"/>
    <mergeCell ref="K31:L31"/>
    <mergeCell ref="Q31:R31"/>
    <mergeCell ref="A1:Z1"/>
    <mergeCell ref="B2:I2"/>
    <mergeCell ref="K28:O28"/>
    <mergeCell ref="P28:R28"/>
    <mergeCell ref="T28:U28"/>
    <mergeCell ref="W28:X28"/>
    <mergeCell ref="K29:O29"/>
    <mergeCell ref="M15:P15"/>
    <mergeCell ref="Q15:Y15"/>
    <mergeCell ref="B16:E16"/>
    <mergeCell ref="F16:G16"/>
    <mergeCell ref="H16:J16"/>
    <mergeCell ref="L32:M32"/>
    <mergeCell ref="N32:O32"/>
    <mergeCell ref="P32:Q32"/>
    <mergeCell ref="B34:D34"/>
    <mergeCell ref="E34:Q34"/>
    <mergeCell ref="T34:Y34"/>
    <mergeCell ref="B36:E36"/>
    <mergeCell ref="F36:I36"/>
    <mergeCell ref="K36:L36"/>
    <mergeCell ref="Q36:R36"/>
    <mergeCell ref="W36:Y36"/>
    <mergeCell ref="R34:S34"/>
    <mergeCell ref="T39:Y39"/>
    <mergeCell ref="A5:Z5"/>
    <mergeCell ref="A7:Z7"/>
    <mergeCell ref="A9:Z9"/>
    <mergeCell ref="C11:Z11"/>
    <mergeCell ref="C13:Z13"/>
    <mergeCell ref="B15:E15"/>
    <mergeCell ref="F15:G15"/>
    <mergeCell ref="H15:J15"/>
    <mergeCell ref="K15:L15"/>
    <mergeCell ref="L37:M37"/>
    <mergeCell ref="N37:O37"/>
    <mergeCell ref="P37:Q37"/>
    <mergeCell ref="B39:D39"/>
    <mergeCell ref="E39:Q39"/>
    <mergeCell ref="R39:S39"/>
    <mergeCell ref="K16:L16"/>
    <mergeCell ref="M16:P16"/>
    <mergeCell ref="Q16:Y16"/>
    <mergeCell ref="A24:Z24"/>
    <mergeCell ref="A26:Z26"/>
    <mergeCell ref="B22:Y22"/>
    <mergeCell ref="B18:Z18"/>
    <mergeCell ref="C20:G20"/>
    <mergeCell ref="J20:L20"/>
    <mergeCell ref="O20:P20"/>
  </mergeCells>
  <phoneticPr fontId="34"/>
  <dataValidations count="5">
    <dataValidation type="list" allowBlank="1" showInputMessage="1" showErrorMessage="1" sqref="B11 B13 I20 N20 B20" xr:uid="{6DDFE13F-11F6-45F3-8023-5062B73F01CC}">
      <formula1>"□,■"</formula1>
    </dataValidation>
    <dataValidation type="list" allowBlank="1" showInputMessage="1" showErrorMessage="1" sqref="F16:G16" xr:uid="{4F32A1FA-285E-4942-B69F-7FC9A0ACB438}">
      <formula1>"男,女"</formula1>
    </dataValidation>
    <dataValidation type="list" allowBlank="1" showInputMessage="1" showErrorMessage="1" sqref="H16:J16" xr:uid="{1D38E842-5CF7-40E6-A522-030B76B25601}">
      <formula1>"中国,中国(香港),中国(澳门),韓国,台湾,Bangladesh,Cambodia,India,Indonesia,Malaysia,Mongolia,Myanmar,Nepal,Pakistan,Philippines,Russia,SriLanka,Thailand,Vietnam,Australia,Austria,Brunei,Canada,Cyprus,Maldives,NewZealand,SaudiArabia,Singapore,Turkey,UnitedKingdom,USA"</formula1>
    </dataValidation>
    <dataValidation imeMode="hiragana" allowBlank="1" showInputMessage="1" showErrorMessage="1" sqref="Q16:Y16 K16:L16" xr:uid="{068B68C4-5F98-45AF-8D44-7F38E3C2B097}"/>
    <dataValidation imeMode="halfAlpha" allowBlank="1" showInputMessage="1" showErrorMessage="1" sqref="M16:P16" xr:uid="{B0B6CB6C-F6C3-4EA5-96F9-5D1CED25039A}"/>
  </dataValidations>
  <printOptions horizontalCentered="1"/>
  <pageMargins left="0.19685039370078741" right="0.19685039370078741" top="0.19685039370078741" bottom="0.19685039370078741" header="0" footer="0"/>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A1:AI35"/>
  <sheetViews>
    <sheetView showGridLines="0" workbookViewId="0">
      <selection activeCell="B5" sqref="B5:I5"/>
    </sheetView>
  </sheetViews>
  <sheetFormatPr defaultColWidth="9" defaultRowHeight="25.15" customHeight="1"/>
  <cols>
    <col min="1" max="1" width="3.625" style="5" customWidth="1"/>
    <col min="2" max="17" width="2.625" style="5" customWidth="1"/>
    <col min="18" max="18" width="0.75" style="5" customWidth="1"/>
    <col min="19" max="26" width="2.625" style="5" customWidth="1"/>
    <col min="27" max="27" width="1.875" style="5" customWidth="1"/>
    <col min="28" max="34" width="2.625" style="5" customWidth="1"/>
    <col min="35" max="35" width="3.625" style="5" customWidth="1"/>
    <col min="36" max="16384" width="9" style="5"/>
  </cols>
  <sheetData>
    <row r="1" spans="1:35" ht="25.15" customHeight="1">
      <c r="A1" s="44"/>
      <c r="B1" s="1248" t="s">
        <v>63</v>
      </c>
      <c r="C1" s="1248"/>
      <c r="D1" s="1248"/>
      <c r="E1" s="1248"/>
      <c r="F1" s="1248"/>
      <c r="G1" s="1248"/>
      <c r="H1" s="1248"/>
      <c r="I1" s="1248"/>
      <c r="J1" s="1248"/>
      <c r="K1" s="2"/>
      <c r="L1" s="2"/>
      <c r="M1" s="2"/>
      <c r="N1" s="2"/>
      <c r="O1" s="2"/>
      <c r="P1" s="2"/>
      <c r="Q1" s="2"/>
      <c r="R1" s="2"/>
      <c r="S1" s="2"/>
      <c r="T1" s="2"/>
      <c r="U1" s="2"/>
      <c r="V1" s="2"/>
      <c r="W1" s="2"/>
      <c r="X1" s="2"/>
      <c r="Y1" s="2"/>
      <c r="Z1" s="2"/>
      <c r="AA1" s="2"/>
      <c r="AB1" s="2"/>
      <c r="AC1" s="2"/>
      <c r="AD1" s="2"/>
      <c r="AE1" s="2"/>
      <c r="AF1" s="2"/>
      <c r="AG1" s="2"/>
      <c r="AH1" s="2"/>
      <c r="AI1" s="2"/>
    </row>
    <row r="2" spans="1:35" ht="8.25" customHeight="1">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1:35" ht="20.25" customHeight="1">
      <c r="A3" s="1"/>
      <c r="B3" s="1948" t="s">
        <v>20</v>
      </c>
      <c r="C3" s="1948"/>
      <c r="D3" s="1948"/>
      <c r="E3" s="1948"/>
      <c r="F3" s="1948"/>
      <c r="G3" s="1948"/>
      <c r="H3" s="1948"/>
      <c r="I3" s="1948"/>
      <c r="J3" s="1948" t="s">
        <v>117</v>
      </c>
      <c r="K3" s="1948"/>
      <c r="L3" s="1948"/>
      <c r="M3" s="1948"/>
      <c r="N3" s="1948"/>
      <c r="O3" s="1948"/>
      <c r="P3" s="1948"/>
      <c r="Q3" s="1948"/>
      <c r="R3" s="1948" t="s">
        <v>116</v>
      </c>
      <c r="S3" s="1948"/>
      <c r="T3" s="1948"/>
      <c r="U3" s="1948"/>
      <c r="V3" s="1948"/>
      <c r="W3" s="1948"/>
      <c r="X3" s="1948"/>
      <c r="Y3" s="1948"/>
      <c r="Z3" s="1948"/>
      <c r="AA3" s="1948"/>
      <c r="AB3" s="1948" t="s">
        <v>115</v>
      </c>
      <c r="AC3" s="1948"/>
      <c r="AD3" s="1948"/>
      <c r="AE3" s="1948"/>
      <c r="AF3" s="1948"/>
      <c r="AG3" s="1948"/>
      <c r="AH3" s="1948"/>
      <c r="AI3" s="1948"/>
    </row>
    <row r="4" spans="1:35" ht="12" customHeight="1">
      <c r="A4" s="1"/>
      <c r="B4" s="1937" t="s">
        <v>21</v>
      </c>
      <c r="C4" s="1937"/>
      <c r="D4" s="1937"/>
      <c r="E4" s="1937"/>
      <c r="F4" s="1937"/>
      <c r="G4" s="1937"/>
      <c r="H4" s="1937"/>
      <c r="I4" s="1937"/>
      <c r="J4" s="1937" t="s">
        <v>23</v>
      </c>
      <c r="K4" s="1937"/>
      <c r="L4" s="1937"/>
      <c r="M4" s="1937"/>
      <c r="N4" s="1937"/>
      <c r="O4" s="1937"/>
      <c r="P4" s="1937"/>
      <c r="Q4" s="1937"/>
      <c r="R4" s="1937" t="s">
        <v>114</v>
      </c>
      <c r="S4" s="1937"/>
      <c r="T4" s="1937"/>
      <c r="U4" s="1937"/>
      <c r="V4" s="1937"/>
      <c r="W4" s="1937"/>
      <c r="X4" s="1937"/>
      <c r="Y4" s="1937"/>
      <c r="Z4" s="1937"/>
      <c r="AA4" s="1937"/>
      <c r="AB4" s="1937" t="s">
        <v>113</v>
      </c>
      <c r="AC4" s="1937"/>
      <c r="AD4" s="1937"/>
      <c r="AE4" s="1937"/>
      <c r="AF4" s="1937"/>
      <c r="AG4" s="1937"/>
      <c r="AH4" s="1937"/>
      <c r="AI4" s="1937"/>
    </row>
    <row r="5" spans="1:35" ht="25.15" customHeight="1">
      <c r="A5" s="43" t="s">
        <v>112</v>
      </c>
      <c r="B5" s="1951"/>
      <c r="C5" s="1951"/>
      <c r="D5" s="1951"/>
      <c r="E5" s="1951"/>
      <c r="F5" s="1951"/>
      <c r="G5" s="1951"/>
      <c r="H5" s="1951"/>
      <c r="I5" s="1951"/>
      <c r="J5" s="1951"/>
      <c r="K5" s="1951"/>
      <c r="L5" s="1951"/>
      <c r="M5" s="1951"/>
      <c r="N5" s="1951"/>
      <c r="O5" s="1951"/>
      <c r="P5" s="1951"/>
      <c r="Q5" s="1951"/>
      <c r="R5" s="1952"/>
      <c r="S5" s="1952"/>
      <c r="T5" s="1952"/>
      <c r="U5" s="1952"/>
      <c r="V5" s="1952"/>
      <c r="W5" s="1952"/>
      <c r="X5" s="1952"/>
      <c r="Y5" s="1952"/>
      <c r="Z5" s="1952"/>
      <c r="AA5" s="1952"/>
      <c r="AB5" s="1952"/>
      <c r="AC5" s="1952"/>
      <c r="AD5" s="1952"/>
      <c r="AE5" s="1952"/>
      <c r="AF5" s="1952"/>
      <c r="AG5" s="1952"/>
      <c r="AH5" s="1952"/>
      <c r="AI5" s="1952"/>
    </row>
    <row r="6" spans="1:35" ht="25.15" customHeight="1">
      <c r="A6" s="43" t="s">
        <v>111</v>
      </c>
      <c r="B6" s="1951"/>
      <c r="C6" s="1951"/>
      <c r="D6" s="1951"/>
      <c r="E6" s="1951"/>
      <c r="F6" s="1951"/>
      <c r="G6" s="1951"/>
      <c r="H6" s="1951"/>
      <c r="I6" s="1951"/>
      <c r="J6" s="1951"/>
      <c r="K6" s="1951"/>
      <c r="L6" s="1951"/>
      <c r="M6" s="1951"/>
      <c r="N6" s="1951"/>
      <c r="O6" s="1951"/>
      <c r="P6" s="1951"/>
      <c r="Q6" s="1951"/>
      <c r="R6" s="1952"/>
      <c r="S6" s="1952"/>
      <c r="T6" s="1952"/>
      <c r="U6" s="1952"/>
      <c r="V6" s="1952"/>
      <c r="W6" s="1952"/>
      <c r="X6" s="1952"/>
      <c r="Y6" s="1952"/>
      <c r="Z6" s="1952"/>
      <c r="AA6" s="1952"/>
      <c r="AB6" s="1952"/>
      <c r="AC6" s="1952"/>
      <c r="AD6" s="1952"/>
      <c r="AE6" s="1952"/>
      <c r="AF6" s="1952"/>
      <c r="AG6" s="1952"/>
      <c r="AH6" s="1952"/>
      <c r="AI6" s="1952"/>
    </row>
    <row r="7" spans="1:35" ht="25.15" customHeight="1">
      <c r="A7" s="43" t="s">
        <v>110</v>
      </c>
      <c r="B7" s="1951"/>
      <c r="C7" s="1951"/>
      <c r="D7" s="1951"/>
      <c r="E7" s="1951"/>
      <c r="F7" s="1951"/>
      <c r="G7" s="1951"/>
      <c r="H7" s="1951"/>
      <c r="I7" s="1951"/>
      <c r="J7" s="1951"/>
      <c r="K7" s="1951"/>
      <c r="L7" s="1951"/>
      <c r="M7" s="1951"/>
      <c r="N7" s="1951"/>
      <c r="O7" s="1951"/>
      <c r="P7" s="1951"/>
      <c r="Q7" s="1951"/>
      <c r="R7" s="1952"/>
      <c r="S7" s="1952"/>
      <c r="T7" s="1952"/>
      <c r="U7" s="1952"/>
      <c r="V7" s="1952"/>
      <c r="W7" s="1952"/>
      <c r="X7" s="1952"/>
      <c r="Y7" s="1952"/>
      <c r="Z7" s="1952"/>
      <c r="AA7" s="1952"/>
      <c r="AB7" s="1952"/>
      <c r="AC7" s="1952"/>
      <c r="AD7" s="1952"/>
      <c r="AE7" s="1952"/>
      <c r="AF7" s="1952"/>
      <c r="AG7" s="1952"/>
      <c r="AH7" s="1952"/>
      <c r="AI7" s="1952"/>
    </row>
    <row r="8" spans="1:35" ht="25.15" customHeight="1">
      <c r="A8" s="43" t="s">
        <v>109</v>
      </c>
      <c r="B8" s="1951"/>
      <c r="C8" s="1951"/>
      <c r="D8" s="1951"/>
      <c r="E8" s="1951"/>
      <c r="F8" s="1951"/>
      <c r="G8" s="1951"/>
      <c r="H8" s="1951"/>
      <c r="I8" s="1951"/>
      <c r="J8" s="1951"/>
      <c r="K8" s="1951"/>
      <c r="L8" s="1951"/>
      <c r="M8" s="1951"/>
      <c r="N8" s="1951"/>
      <c r="O8" s="1951"/>
      <c r="P8" s="1951"/>
      <c r="Q8" s="1951"/>
      <c r="R8" s="1952"/>
      <c r="S8" s="1952"/>
      <c r="T8" s="1952"/>
      <c r="U8" s="1952"/>
      <c r="V8" s="1952"/>
      <c r="W8" s="1952"/>
      <c r="X8" s="1952"/>
      <c r="Y8" s="1952"/>
      <c r="Z8" s="1952"/>
      <c r="AA8" s="1952"/>
      <c r="AB8" s="1952"/>
      <c r="AC8" s="1952"/>
      <c r="AD8" s="1952"/>
      <c r="AE8" s="1952"/>
      <c r="AF8" s="1952"/>
      <c r="AG8" s="1952"/>
      <c r="AH8" s="1952"/>
      <c r="AI8" s="1952"/>
    </row>
    <row r="9" spans="1:35" ht="25.15" customHeight="1">
      <c r="A9" s="43" t="s">
        <v>108</v>
      </c>
      <c r="B9" s="1951"/>
      <c r="C9" s="1951"/>
      <c r="D9" s="1951"/>
      <c r="E9" s="1951"/>
      <c r="F9" s="1951"/>
      <c r="G9" s="1951"/>
      <c r="H9" s="1951"/>
      <c r="I9" s="1951"/>
      <c r="J9" s="1951"/>
      <c r="K9" s="1951"/>
      <c r="L9" s="1951"/>
      <c r="M9" s="1951"/>
      <c r="N9" s="1951"/>
      <c r="O9" s="1951"/>
      <c r="P9" s="1951"/>
      <c r="Q9" s="1951"/>
      <c r="R9" s="1952"/>
      <c r="S9" s="1952"/>
      <c r="T9" s="1952"/>
      <c r="U9" s="1952"/>
      <c r="V9" s="1952"/>
      <c r="W9" s="1952"/>
      <c r="X9" s="1952"/>
      <c r="Y9" s="1952"/>
      <c r="Z9" s="1952"/>
      <c r="AA9" s="1952"/>
      <c r="AB9" s="1952"/>
      <c r="AC9" s="1952"/>
      <c r="AD9" s="1952"/>
      <c r="AE9" s="1952"/>
      <c r="AF9" s="1952"/>
      <c r="AG9" s="1952"/>
      <c r="AH9" s="1952"/>
      <c r="AI9" s="1952"/>
    </row>
    <row r="10" spans="1:35" ht="25.15" customHeight="1">
      <c r="A10" s="43" t="s">
        <v>107</v>
      </c>
      <c r="B10" s="1951"/>
      <c r="C10" s="1951"/>
      <c r="D10" s="1951"/>
      <c r="E10" s="1951"/>
      <c r="F10" s="1951"/>
      <c r="G10" s="1951"/>
      <c r="H10" s="1951"/>
      <c r="I10" s="1951"/>
      <c r="J10" s="1951"/>
      <c r="K10" s="1951"/>
      <c r="L10" s="1951"/>
      <c r="M10" s="1951"/>
      <c r="N10" s="1951"/>
      <c r="O10" s="1951"/>
      <c r="P10" s="1951"/>
      <c r="Q10" s="1951"/>
      <c r="R10" s="1952"/>
      <c r="S10" s="1952"/>
      <c r="T10" s="1952"/>
      <c r="U10" s="1952"/>
      <c r="V10" s="1952"/>
      <c r="W10" s="1952"/>
      <c r="X10" s="1952"/>
      <c r="Y10" s="1952"/>
      <c r="Z10" s="1952"/>
      <c r="AA10" s="1952"/>
      <c r="AB10" s="1952"/>
      <c r="AC10" s="1952"/>
      <c r="AD10" s="1952"/>
      <c r="AE10" s="1952"/>
      <c r="AF10" s="1952"/>
      <c r="AG10" s="1952"/>
      <c r="AH10" s="1952"/>
      <c r="AI10" s="1952"/>
    </row>
    <row r="11" spans="1:35" ht="25.15" customHeight="1">
      <c r="A11" s="43" t="s">
        <v>106</v>
      </c>
      <c r="B11" s="1951"/>
      <c r="C11" s="1951"/>
      <c r="D11" s="1951"/>
      <c r="E11" s="1951"/>
      <c r="F11" s="1951"/>
      <c r="G11" s="1951"/>
      <c r="H11" s="1951"/>
      <c r="I11" s="1951"/>
      <c r="J11" s="1951"/>
      <c r="K11" s="1951"/>
      <c r="L11" s="1951"/>
      <c r="M11" s="1951"/>
      <c r="N11" s="1951"/>
      <c r="O11" s="1951"/>
      <c r="P11" s="1951"/>
      <c r="Q11" s="1951"/>
      <c r="R11" s="1952"/>
      <c r="S11" s="1952"/>
      <c r="T11" s="1952"/>
      <c r="U11" s="1952"/>
      <c r="V11" s="1952"/>
      <c r="W11" s="1952"/>
      <c r="X11" s="1952"/>
      <c r="Y11" s="1952"/>
      <c r="Z11" s="1952"/>
      <c r="AA11" s="1952"/>
      <c r="AB11" s="1952"/>
      <c r="AC11" s="1952"/>
      <c r="AD11" s="1952"/>
      <c r="AE11" s="1952"/>
      <c r="AF11" s="1952"/>
      <c r="AG11" s="1952"/>
      <c r="AH11" s="1952"/>
      <c r="AI11" s="1952"/>
    </row>
    <row r="12" spans="1:35" ht="25.15" customHeight="1">
      <c r="A12" s="43" t="s">
        <v>105</v>
      </c>
      <c r="B12" s="1951"/>
      <c r="C12" s="1951"/>
      <c r="D12" s="1951"/>
      <c r="E12" s="1951"/>
      <c r="F12" s="1951"/>
      <c r="G12" s="1951"/>
      <c r="H12" s="1951"/>
      <c r="I12" s="1951"/>
      <c r="J12" s="1951"/>
      <c r="K12" s="1951"/>
      <c r="L12" s="1951"/>
      <c r="M12" s="1951"/>
      <c r="N12" s="1951"/>
      <c r="O12" s="1951"/>
      <c r="P12" s="1951"/>
      <c r="Q12" s="1951"/>
      <c r="R12" s="1952"/>
      <c r="S12" s="1952"/>
      <c r="T12" s="1952"/>
      <c r="U12" s="1952"/>
      <c r="V12" s="1952"/>
      <c r="W12" s="1952"/>
      <c r="X12" s="1952"/>
      <c r="Y12" s="1952"/>
      <c r="Z12" s="1952"/>
      <c r="AA12" s="1952"/>
      <c r="AB12" s="1952"/>
      <c r="AC12" s="1952"/>
      <c r="AD12" s="1952"/>
      <c r="AE12" s="1952"/>
      <c r="AF12" s="1952"/>
      <c r="AG12" s="1952"/>
      <c r="AH12" s="1952"/>
      <c r="AI12" s="1952"/>
    </row>
    <row r="13" spans="1:35" ht="25.15" customHeight="1">
      <c r="A13" s="43" t="s">
        <v>104</v>
      </c>
      <c r="B13" s="1951"/>
      <c r="C13" s="1951"/>
      <c r="D13" s="1951"/>
      <c r="E13" s="1951"/>
      <c r="F13" s="1951"/>
      <c r="G13" s="1951"/>
      <c r="H13" s="1951"/>
      <c r="I13" s="1951"/>
      <c r="J13" s="1951"/>
      <c r="K13" s="1951"/>
      <c r="L13" s="1951"/>
      <c r="M13" s="1951"/>
      <c r="N13" s="1951"/>
      <c r="O13" s="1951"/>
      <c r="P13" s="1951"/>
      <c r="Q13" s="1951"/>
      <c r="R13" s="1952"/>
      <c r="S13" s="1952"/>
      <c r="T13" s="1952"/>
      <c r="U13" s="1952"/>
      <c r="V13" s="1952"/>
      <c r="W13" s="1952"/>
      <c r="X13" s="1952"/>
      <c r="Y13" s="1952"/>
      <c r="Z13" s="1952"/>
      <c r="AA13" s="1952"/>
      <c r="AB13" s="1952"/>
      <c r="AC13" s="1952"/>
      <c r="AD13" s="1952"/>
      <c r="AE13" s="1952"/>
      <c r="AF13" s="1952"/>
      <c r="AG13" s="1952"/>
      <c r="AH13" s="1952"/>
      <c r="AI13" s="1952"/>
    </row>
    <row r="14" spans="1:35" ht="25.15" customHeight="1">
      <c r="A14" s="43" t="s">
        <v>103</v>
      </c>
      <c r="B14" s="1951"/>
      <c r="C14" s="1951"/>
      <c r="D14" s="1951"/>
      <c r="E14" s="1951"/>
      <c r="F14" s="1951"/>
      <c r="G14" s="1951"/>
      <c r="H14" s="1951"/>
      <c r="I14" s="1951"/>
      <c r="J14" s="1951"/>
      <c r="K14" s="1951"/>
      <c r="L14" s="1951"/>
      <c r="M14" s="1951"/>
      <c r="N14" s="1951"/>
      <c r="O14" s="1951"/>
      <c r="P14" s="1951"/>
      <c r="Q14" s="1951"/>
      <c r="R14" s="1952"/>
      <c r="S14" s="1952"/>
      <c r="T14" s="1952"/>
      <c r="U14" s="1952"/>
      <c r="V14" s="1952"/>
      <c r="W14" s="1952"/>
      <c r="X14" s="1952"/>
      <c r="Y14" s="1952"/>
      <c r="Z14" s="1952"/>
      <c r="AA14" s="1952"/>
      <c r="AB14" s="1952"/>
      <c r="AC14" s="1952"/>
      <c r="AD14" s="1952"/>
      <c r="AE14" s="1952"/>
      <c r="AF14" s="1952"/>
      <c r="AG14" s="1952"/>
      <c r="AH14" s="1952"/>
      <c r="AI14" s="1952"/>
    </row>
    <row r="15" spans="1:35" ht="25.15" customHeight="1">
      <c r="A15" s="43" t="s">
        <v>102</v>
      </c>
      <c r="B15" s="1951"/>
      <c r="C15" s="1951"/>
      <c r="D15" s="1951"/>
      <c r="E15" s="1951"/>
      <c r="F15" s="1951"/>
      <c r="G15" s="1951"/>
      <c r="H15" s="1951"/>
      <c r="I15" s="1951"/>
      <c r="J15" s="1951"/>
      <c r="K15" s="1951"/>
      <c r="L15" s="1951"/>
      <c r="M15" s="1951"/>
      <c r="N15" s="1951"/>
      <c r="O15" s="1951"/>
      <c r="P15" s="1951"/>
      <c r="Q15" s="1951"/>
      <c r="R15" s="1952"/>
      <c r="S15" s="1952"/>
      <c r="T15" s="1952"/>
      <c r="U15" s="1952"/>
      <c r="V15" s="1952"/>
      <c r="W15" s="1952"/>
      <c r="X15" s="1952"/>
      <c r="Y15" s="1952"/>
      <c r="Z15" s="1952"/>
      <c r="AA15" s="1952"/>
      <c r="AB15" s="1952"/>
      <c r="AC15" s="1952"/>
      <c r="AD15" s="1952"/>
      <c r="AE15" s="1952"/>
      <c r="AF15" s="1952"/>
      <c r="AG15" s="1952"/>
      <c r="AH15" s="1952"/>
      <c r="AI15" s="1952"/>
    </row>
    <row r="16" spans="1:35" ht="25.15" customHeight="1">
      <c r="A16" s="43" t="s">
        <v>101</v>
      </c>
      <c r="B16" s="1951"/>
      <c r="C16" s="1951"/>
      <c r="D16" s="1951"/>
      <c r="E16" s="1951"/>
      <c r="F16" s="1951"/>
      <c r="G16" s="1951"/>
      <c r="H16" s="1951"/>
      <c r="I16" s="1951"/>
      <c r="J16" s="1951"/>
      <c r="K16" s="1951"/>
      <c r="L16" s="1951"/>
      <c r="M16" s="1951"/>
      <c r="N16" s="1951"/>
      <c r="O16" s="1951"/>
      <c r="P16" s="1951"/>
      <c r="Q16" s="1951"/>
      <c r="R16" s="1952"/>
      <c r="S16" s="1952"/>
      <c r="T16" s="1952"/>
      <c r="U16" s="1952"/>
      <c r="V16" s="1952"/>
      <c r="W16" s="1952"/>
      <c r="X16" s="1952"/>
      <c r="Y16" s="1952"/>
      <c r="Z16" s="1952"/>
      <c r="AA16" s="1952"/>
      <c r="AB16" s="1952"/>
      <c r="AC16" s="1952"/>
      <c r="AD16" s="1952"/>
      <c r="AE16" s="1952"/>
      <c r="AF16" s="1952"/>
      <c r="AG16" s="1952"/>
      <c r="AH16" s="1952"/>
      <c r="AI16" s="1952"/>
    </row>
    <row r="17" spans="1:35" ht="25.15" customHeight="1">
      <c r="A17" s="43" t="s">
        <v>100</v>
      </c>
      <c r="B17" s="1951"/>
      <c r="C17" s="1951"/>
      <c r="D17" s="1951"/>
      <c r="E17" s="1951"/>
      <c r="F17" s="1951"/>
      <c r="G17" s="1951"/>
      <c r="H17" s="1951"/>
      <c r="I17" s="1951"/>
      <c r="J17" s="1951"/>
      <c r="K17" s="1951"/>
      <c r="L17" s="1951"/>
      <c r="M17" s="1951"/>
      <c r="N17" s="1951"/>
      <c r="O17" s="1951"/>
      <c r="P17" s="1951"/>
      <c r="Q17" s="1951"/>
      <c r="R17" s="1952"/>
      <c r="S17" s="1952"/>
      <c r="T17" s="1952"/>
      <c r="U17" s="1952"/>
      <c r="V17" s="1952"/>
      <c r="W17" s="1952"/>
      <c r="X17" s="1952"/>
      <c r="Y17" s="1952"/>
      <c r="Z17" s="1952"/>
      <c r="AA17" s="1952"/>
      <c r="AB17" s="1952"/>
      <c r="AC17" s="1952"/>
      <c r="AD17" s="1952"/>
      <c r="AE17" s="1952"/>
      <c r="AF17" s="1952"/>
      <c r="AG17" s="1952"/>
      <c r="AH17" s="1952"/>
      <c r="AI17" s="1952"/>
    </row>
    <row r="18" spans="1:35" ht="25.15" customHeight="1">
      <c r="A18" s="43" t="s">
        <v>99</v>
      </c>
      <c r="B18" s="1951"/>
      <c r="C18" s="1951"/>
      <c r="D18" s="1951"/>
      <c r="E18" s="1951"/>
      <c r="F18" s="1951"/>
      <c r="G18" s="1951"/>
      <c r="H18" s="1951"/>
      <c r="I18" s="1951"/>
      <c r="J18" s="1951"/>
      <c r="K18" s="1951"/>
      <c r="L18" s="1951"/>
      <c r="M18" s="1951"/>
      <c r="N18" s="1951"/>
      <c r="O18" s="1951"/>
      <c r="P18" s="1951"/>
      <c r="Q18" s="1951"/>
      <c r="R18" s="1952"/>
      <c r="S18" s="1952"/>
      <c r="T18" s="1952"/>
      <c r="U18" s="1952"/>
      <c r="V18" s="1952"/>
      <c r="W18" s="1952"/>
      <c r="X18" s="1952"/>
      <c r="Y18" s="1952"/>
      <c r="Z18" s="1952"/>
      <c r="AA18" s="1952"/>
      <c r="AB18" s="1952"/>
      <c r="AC18" s="1952"/>
      <c r="AD18" s="1952"/>
      <c r="AE18" s="1952"/>
      <c r="AF18" s="1952"/>
      <c r="AG18" s="1952"/>
      <c r="AH18" s="1952"/>
      <c r="AI18" s="1952"/>
    </row>
    <row r="19" spans="1:35" ht="25.15" customHeight="1">
      <c r="A19" s="43" t="s">
        <v>98</v>
      </c>
      <c r="B19" s="1951"/>
      <c r="C19" s="1951"/>
      <c r="D19" s="1951"/>
      <c r="E19" s="1951"/>
      <c r="F19" s="1951"/>
      <c r="G19" s="1951"/>
      <c r="H19" s="1951"/>
      <c r="I19" s="1951"/>
      <c r="J19" s="1951"/>
      <c r="K19" s="1951"/>
      <c r="L19" s="1951"/>
      <c r="M19" s="1951"/>
      <c r="N19" s="1951"/>
      <c r="O19" s="1951"/>
      <c r="P19" s="1951"/>
      <c r="Q19" s="1951"/>
      <c r="R19" s="1952"/>
      <c r="S19" s="1952"/>
      <c r="T19" s="1952"/>
      <c r="U19" s="1952"/>
      <c r="V19" s="1952"/>
      <c r="W19" s="1952"/>
      <c r="X19" s="1952"/>
      <c r="Y19" s="1952"/>
      <c r="Z19" s="1952"/>
      <c r="AA19" s="1952"/>
      <c r="AB19" s="1952"/>
      <c r="AC19" s="1952"/>
      <c r="AD19" s="1952"/>
      <c r="AE19" s="1952"/>
      <c r="AF19" s="1952"/>
      <c r="AG19" s="1952"/>
      <c r="AH19" s="1952"/>
      <c r="AI19" s="1952"/>
    </row>
    <row r="20" spans="1:35" ht="25.15" customHeight="1">
      <c r="A20" s="43" t="s">
        <v>97</v>
      </c>
      <c r="B20" s="1951"/>
      <c r="C20" s="1951"/>
      <c r="D20" s="1951"/>
      <c r="E20" s="1951"/>
      <c r="F20" s="1951"/>
      <c r="G20" s="1951"/>
      <c r="H20" s="1951"/>
      <c r="I20" s="1951"/>
      <c r="J20" s="1951"/>
      <c r="K20" s="1951"/>
      <c r="L20" s="1951"/>
      <c r="M20" s="1951"/>
      <c r="N20" s="1951"/>
      <c r="O20" s="1951"/>
      <c r="P20" s="1951"/>
      <c r="Q20" s="1951"/>
      <c r="R20" s="1952"/>
      <c r="S20" s="1952"/>
      <c r="T20" s="1952"/>
      <c r="U20" s="1952"/>
      <c r="V20" s="1952"/>
      <c r="W20" s="1952"/>
      <c r="X20" s="1952"/>
      <c r="Y20" s="1952"/>
      <c r="Z20" s="1952"/>
      <c r="AA20" s="1952"/>
      <c r="AB20" s="1952"/>
      <c r="AC20" s="1952"/>
      <c r="AD20" s="1952"/>
      <c r="AE20" s="1952"/>
      <c r="AF20" s="1952"/>
      <c r="AG20" s="1952"/>
      <c r="AH20" s="1952"/>
      <c r="AI20" s="1952"/>
    </row>
    <row r="21" spans="1:35" ht="25.15" customHeight="1">
      <c r="A21" s="43" t="s">
        <v>96</v>
      </c>
      <c r="B21" s="1951"/>
      <c r="C21" s="1951"/>
      <c r="D21" s="1951"/>
      <c r="E21" s="1951"/>
      <c r="F21" s="1951"/>
      <c r="G21" s="1951"/>
      <c r="H21" s="1951"/>
      <c r="I21" s="1951"/>
      <c r="J21" s="1951"/>
      <c r="K21" s="1951"/>
      <c r="L21" s="1951"/>
      <c r="M21" s="1951"/>
      <c r="N21" s="1951"/>
      <c r="O21" s="1951"/>
      <c r="P21" s="1951"/>
      <c r="Q21" s="1951"/>
      <c r="R21" s="1952"/>
      <c r="S21" s="1952"/>
      <c r="T21" s="1952"/>
      <c r="U21" s="1952"/>
      <c r="V21" s="1952"/>
      <c r="W21" s="1952"/>
      <c r="X21" s="1952"/>
      <c r="Y21" s="1952"/>
      <c r="Z21" s="1952"/>
      <c r="AA21" s="1952"/>
      <c r="AB21" s="1952"/>
      <c r="AC21" s="1952"/>
      <c r="AD21" s="1952"/>
      <c r="AE21" s="1952"/>
      <c r="AF21" s="1952"/>
      <c r="AG21" s="1952"/>
      <c r="AH21" s="1952"/>
      <c r="AI21" s="1952"/>
    </row>
    <row r="22" spans="1:35" ht="25.15" customHeight="1">
      <c r="A22" s="43" t="s">
        <v>95</v>
      </c>
      <c r="B22" s="1951"/>
      <c r="C22" s="1951"/>
      <c r="D22" s="1951"/>
      <c r="E22" s="1951"/>
      <c r="F22" s="1951"/>
      <c r="G22" s="1951"/>
      <c r="H22" s="1951"/>
      <c r="I22" s="1951"/>
      <c r="J22" s="1951"/>
      <c r="K22" s="1951"/>
      <c r="L22" s="1951"/>
      <c r="M22" s="1951"/>
      <c r="N22" s="1951"/>
      <c r="O22" s="1951"/>
      <c r="P22" s="1951"/>
      <c r="Q22" s="1951"/>
      <c r="R22" s="1952"/>
      <c r="S22" s="1952"/>
      <c r="T22" s="1952"/>
      <c r="U22" s="1952"/>
      <c r="V22" s="1952"/>
      <c r="W22" s="1952"/>
      <c r="X22" s="1952"/>
      <c r="Y22" s="1952"/>
      <c r="Z22" s="1952"/>
      <c r="AA22" s="1952"/>
      <c r="AB22" s="1952"/>
      <c r="AC22" s="1952"/>
      <c r="AD22" s="1952"/>
      <c r="AE22" s="1952"/>
      <c r="AF22" s="1952"/>
      <c r="AG22" s="1952"/>
      <c r="AH22" s="1952"/>
      <c r="AI22" s="1952"/>
    </row>
    <row r="23" spans="1:35" ht="25.15" customHeight="1">
      <c r="A23" s="43" t="s">
        <v>94</v>
      </c>
      <c r="B23" s="1951"/>
      <c r="C23" s="1951"/>
      <c r="D23" s="1951"/>
      <c r="E23" s="1951"/>
      <c r="F23" s="1951"/>
      <c r="G23" s="1951"/>
      <c r="H23" s="1951"/>
      <c r="I23" s="1951"/>
      <c r="J23" s="1951"/>
      <c r="K23" s="1951"/>
      <c r="L23" s="1951"/>
      <c r="M23" s="1951"/>
      <c r="N23" s="1951"/>
      <c r="O23" s="1951"/>
      <c r="P23" s="1951"/>
      <c r="Q23" s="1951"/>
      <c r="R23" s="1952"/>
      <c r="S23" s="1952"/>
      <c r="T23" s="1952"/>
      <c r="U23" s="1952"/>
      <c r="V23" s="1952"/>
      <c r="W23" s="1952"/>
      <c r="X23" s="1952"/>
      <c r="Y23" s="1952"/>
      <c r="Z23" s="1952"/>
      <c r="AA23" s="1952"/>
      <c r="AB23" s="1952"/>
      <c r="AC23" s="1952"/>
      <c r="AD23" s="1952"/>
      <c r="AE23" s="1952"/>
      <c r="AF23" s="1952"/>
      <c r="AG23" s="1952"/>
      <c r="AH23" s="1952"/>
      <c r="AI23" s="1952"/>
    </row>
    <row r="24" spans="1:35" ht="25.15" customHeight="1">
      <c r="A24" s="43" t="s">
        <v>93</v>
      </c>
      <c r="B24" s="1951"/>
      <c r="C24" s="1951"/>
      <c r="D24" s="1951"/>
      <c r="E24" s="1951"/>
      <c r="F24" s="1951"/>
      <c r="G24" s="1951"/>
      <c r="H24" s="1951"/>
      <c r="I24" s="1951"/>
      <c r="J24" s="1951"/>
      <c r="K24" s="1951"/>
      <c r="L24" s="1951"/>
      <c r="M24" s="1951"/>
      <c r="N24" s="1951"/>
      <c r="O24" s="1951"/>
      <c r="P24" s="1951"/>
      <c r="Q24" s="1951"/>
      <c r="R24" s="1952"/>
      <c r="S24" s="1952"/>
      <c r="T24" s="1952"/>
      <c r="U24" s="1952"/>
      <c r="V24" s="1952"/>
      <c r="W24" s="1952"/>
      <c r="X24" s="1952"/>
      <c r="Y24" s="1952"/>
      <c r="Z24" s="1952"/>
      <c r="AA24" s="1952"/>
      <c r="AB24" s="1952"/>
      <c r="AC24" s="1952"/>
      <c r="AD24" s="1952"/>
      <c r="AE24" s="1952"/>
      <c r="AF24" s="1952"/>
      <c r="AG24" s="1952"/>
      <c r="AH24" s="1952"/>
      <c r="AI24" s="1952"/>
    </row>
    <row r="25" spans="1:35" ht="25.15" customHeight="1">
      <c r="A25" s="43" t="s">
        <v>92</v>
      </c>
      <c r="B25" s="1951"/>
      <c r="C25" s="1951"/>
      <c r="D25" s="1951"/>
      <c r="E25" s="1951"/>
      <c r="F25" s="1951"/>
      <c r="G25" s="1951"/>
      <c r="H25" s="1951"/>
      <c r="I25" s="1951"/>
      <c r="J25" s="1951"/>
      <c r="K25" s="1951"/>
      <c r="L25" s="1951"/>
      <c r="M25" s="1951"/>
      <c r="N25" s="1951"/>
      <c r="O25" s="1951"/>
      <c r="P25" s="1951"/>
      <c r="Q25" s="1951"/>
      <c r="R25" s="1952"/>
      <c r="S25" s="1952"/>
      <c r="T25" s="1952"/>
      <c r="U25" s="1952"/>
      <c r="V25" s="1952"/>
      <c r="W25" s="1952"/>
      <c r="X25" s="1952"/>
      <c r="Y25" s="1952"/>
      <c r="Z25" s="1952"/>
      <c r="AA25" s="1952"/>
      <c r="AB25" s="1952"/>
      <c r="AC25" s="1952"/>
      <c r="AD25" s="1952"/>
      <c r="AE25" s="1952"/>
      <c r="AF25" s="1952"/>
      <c r="AG25" s="1952"/>
      <c r="AH25" s="1952"/>
      <c r="AI25" s="1952"/>
    </row>
    <row r="26" spans="1:35" ht="25.15" customHeight="1">
      <c r="A26" s="43" t="s">
        <v>91</v>
      </c>
      <c r="B26" s="1951"/>
      <c r="C26" s="1951"/>
      <c r="D26" s="1951"/>
      <c r="E26" s="1951"/>
      <c r="F26" s="1951"/>
      <c r="G26" s="1951"/>
      <c r="H26" s="1951"/>
      <c r="I26" s="1951"/>
      <c r="J26" s="1951"/>
      <c r="K26" s="1951"/>
      <c r="L26" s="1951"/>
      <c r="M26" s="1951"/>
      <c r="N26" s="1951"/>
      <c r="O26" s="1951"/>
      <c r="P26" s="1951"/>
      <c r="Q26" s="1951"/>
      <c r="R26" s="1952"/>
      <c r="S26" s="1952"/>
      <c r="T26" s="1952"/>
      <c r="U26" s="1952"/>
      <c r="V26" s="1952"/>
      <c r="W26" s="1952"/>
      <c r="X26" s="1952"/>
      <c r="Y26" s="1952"/>
      <c r="Z26" s="1952"/>
      <c r="AA26" s="1952"/>
      <c r="AB26" s="1952"/>
      <c r="AC26" s="1952"/>
      <c r="AD26" s="1952"/>
      <c r="AE26" s="1952"/>
      <c r="AF26" s="1952"/>
      <c r="AG26" s="1952"/>
      <c r="AH26" s="1952"/>
      <c r="AI26" s="1952"/>
    </row>
    <row r="27" spans="1:35" ht="25.15" customHeight="1">
      <c r="A27" s="43" t="s">
        <v>90</v>
      </c>
      <c r="B27" s="1951"/>
      <c r="C27" s="1951"/>
      <c r="D27" s="1951"/>
      <c r="E27" s="1951"/>
      <c r="F27" s="1951"/>
      <c r="G27" s="1951"/>
      <c r="H27" s="1951"/>
      <c r="I27" s="1951"/>
      <c r="J27" s="1951"/>
      <c r="K27" s="1951"/>
      <c r="L27" s="1951"/>
      <c r="M27" s="1951"/>
      <c r="N27" s="1951"/>
      <c r="O27" s="1951"/>
      <c r="P27" s="1951"/>
      <c r="Q27" s="1951"/>
      <c r="R27" s="1952"/>
      <c r="S27" s="1952"/>
      <c r="T27" s="1952"/>
      <c r="U27" s="1952"/>
      <c r="V27" s="1952"/>
      <c r="W27" s="1952"/>
      <c r="X27" s="1952"/>
      <c r="Y27" s="1952"/>
      <c r="Z27" s="1952"/>
      <c r="AA27" s="1952"/>
      <c r="AB27" s="1952"/>
      <c r="AC27" s="1952"/>
      <c r="AD27" s="1952"/>
      <c r="AE27" s="1952"/>
      <c r="AF27" s="1952"/>
      <c r="AG27" s="1952"/>
      <c r="AH27" s="1952"/>
      <c r="AI27" s="1952"/>
    </row>
    <row r="28" spans="1:35" ht="25.15" customHeight="1">
      <c r="A28" s="43" t="s">
        <v>89</v>
      </c>
      <c r="B28" s="1951"/>
      <c r="C28" s="1951"/>
      <c r="D28" s="1951"/>
      <c r="E28" s="1951"/>
      <c r="F28" s="1951"/>
      <c r="G28" s="1951"/>
      <c r="H28" s="1951"/>
      <c r="I28" s="1951"/>
      <c r="J28" s="1951"/>
      <c r="K28" s="1951"/>
      <c r="L28" s="1951"/>
      <c r="M28" s="1951"/>
      <c r="N28" s="1951"/>
      <c r="O28" s="1951"/>
      <c r="P28" s="1951"/>
      <c r="Q28" s="1951"/>
      <c r="R28" s="1952"/>
      <c r="S28" s="1952"/>
      <c r="T28" s="1952"/>
      <c r="U28" s="1952"/>
      <c r="V28" s="1952"/>
      <c r="W28" s="1952"/>
      <c r="X28" s="1952"/>
      <c r="Y28" s="1952"/>
      <c r="Z28" s="1952"/>
      <c r="AA28" s="1952"/>
      <c r="AB28" s="1952"/>
      <c r="AC28" s="1952"/>
      <c r="AD28" s="1952"/>
      <c r="AE28" s="1952"/>
      <c r="AF28" s="1952"/>
      <c r="AG28" s="1952"/>
      <c r="AH28" s="1952"/>
      <c r="AI28" s="1952"/>
    </row>
    <row r="29" spans="1:35" ht="25.15" customHeight="1">
      <c r="A29" s="43" t="s">
        <v>88</v>
      </c>
      <c r="B29" s="1951"/>
      <c r="C29" s="1951"/>
      <c r="D29" s="1951"/>
      <c r="E29" s="1951"/>
      <c r="F29" s="1951"/>
      <c r="G29" s="1951"/>
      <c r="H29" s="1951"/>
      <c r="I29" s="1951"/>
      <c r="J29" s="1951"/>
      <c r="K29" s="1951"/>
      <c r="L29" s="1951"/>
      <c r="M29" s="1951"/>
      <c r="N29" s="1951"/>
      <c r="O29" s="1951"/>
      <c r="P29" s="1951"/>
      <c r="Q29" s="1951"/>
      <c r="R29" s="1952"/>
      <c r="S29" s="1952"/>
      <c r="T29" s="1952"/>
      <c r="U29" s="1952"/>
      <c r="V29" s="1952"/>
      <c r="W29" s="1952"/>
      <c r="X29" s="1952"/>
      <c r="Y29" s="1952"/>
      <c r="Z29" s="1952"/>
      <c r="AA29" s="1952"/>
      <c r="AB29" s="1952"/>
      <c r="AC29" s="1952"/>
      <c r="AD29" s="1952"/>
      <c r="AE29" s="1952"/>
      <c r="AF29" s="1952"/>
      <c r="AG29" s="1952"/>
      <c r="AH29" s="1952"/>
      <c r="AI29" s="1952"/>
    </row>
    <row r="30" spans="1:35" ht="25.15" customHeight="1">
      <c r="A30" s="43" t="s">
        <v>87</v>
      </c>
      <c r="B30" s="1951"/>
      <c r="C30" s="1951"/>
      <c r="D30" s="1951"/>
      <c r="E30" s="1951"/>
      <c r="F30" s="1951"/>
      <c r="G30" s="1951"/>
      <c r="H30" s="1951"/>
      <c r="I30" s="1951"/>
      <c r="J30" s="1951"/>
      <c r="K30" s="1951"/>
      <c r="L30" s="1951"/>
      <c r="M30" s="1951"/>
      <c r="N30" s="1951"/>
      <c r="O30" s="1951"/>
      <c r="P30" s="1951"/>
      <c r="Q30" s="1951"/>
      <c r="R30" s="1952"/>
      <c r="S30" s="1952"/>
      <c r="T30" s="1952"/>
      <c r="U30" s="1952"/>
      <c r="V30" s="1952"/>
      <c r="W30" s="1952"/>
      <c r="X30" s="1952"/>
      <c r="Y30" s="1952"/>
      <c r="Z30" s="1952"/>
      <c r="AA30" s="1952"/>
      <c r="AB30" s="1952"/>
      <c r="AC30" s="1952"/>
      <c r="AD30" s="1952"/>
      <c r="AE30" s="1952"/>
      <c r="AF30" s="1952"/>
      <c r="AG30" s="1952"/>
      <c r="AH30" s="1952"/>
      <c r="AI30" s="1952"/>
    </row>
    <row r="31" spans="1:35" ht="25.15" customHeight="1">
      <c r="A31" s="43" t="s">
        <v>86</v>
      </c>
      <c r="B31" s="1951"/>
      <c r="C31" s="1951"/>
      <c r="D31" s="1951"/>
      <c r="E31" s="1951"/>
      <c r="F31" s="1951"/>
      <c r="G31" s="1951"/>
      <c r="H31" s="1951"/>
      <c r="I31" s="1951"/>
      <c r="J31" s="1951"/>
      <c r="K31" s="1951"/>
      <c r="L31" s="1951"/>
      <c r="M31" s="1951"/>
      <c r="N31" s="1951"/>
      <c r="O31" s="1951"/>
      <c r="P31" s="1951"/>
      <c r="Q31" s="1951"/>
      <c r="R31" s="1952"/>
      <c r="S31" s="1952"/>
      <c r="T31" s="1952"/>
      <c r="U31" s="1952"/>
      <c r="V31" s="1952"/>
      <c r="W31" s="1952"/>
      <c r="X31" s="1952"/>
      <c r="Y31" s="1952"/>
      <c r="Z31" s="1952"/>
      <c r="AA31" s="1952"/>
      <c r="AB31" s="1952"/>
      <c r="AC31" s="1952"/>
      <c r="AD31" s="1952"/>
      <c r="AE31" s="1952"/>
      <c r="AF31" s="1952"/>
      <c r="AG31" s="1952"/>
      <c r="AH31" s="1952"/>
      <c r="AI31" s="1952"/>
    </row>
    <row r="32" spans="1:35" ht="25.15" customHeight="1">
      <c r="A32" s="43" t="s">
        <v>85</v>
      </c>
      <c r="B32" s="1951"/>
      <c r="C32" s="1951"/>
      <c r="D32" s="1951"/>
      <c r="E32" s="1951"/>
      <c r="F32" s="1951"/>
      <c r="G32" s="1951"/>
      <c r="H32" s="1951"/>
      <c r="I32" s="1951"/>
      <c r="J32" s="1951"/>
      <c r="K32" s="1951"/>
      <c r="L32" s="1951"/>
      <c r="M32" s="1951"/>
      <c r="N32" s="1951"/>
      <c r="O32" s="1951"/>
      <c r="P32" s="1951"/>
      <c r="Q32" s="1951"/>
      <c r="R32" s="1952"/>
      <c r="S32" s="1952"/>
      <c r="T32" s="1952"/>
      <c r="U32" s="1952"/>
      <c r="V32" s="1952"/>
      <c r="W32" s="1952"/>
      <c r="X32" s="1952"/>
      <c r="Y32" s="1952"/>
      <c r="Z32" s="1952"/>
      <c r="AA32" s="1952"/>
      <c r="AB32" s="1952"/>
      <c r="AC32" s="1952"/>
      <c r="AD32" s="1952"/>
      <c r="AE32" s="1952"/>
      <c r="AF32" s="1952"/>
      <c r="AG32" s="1952"/>
      <c r="AH32" s="1952"/>
      <c r="AI32" s="1952"/>
    </row>
    <row r="33" spans="1:35" ht="25.15" customHeight="1">
      <c r="A33" s="43" t="s">
        <v>84</v>
      </c>
      <c r="B33" s="1951"/>
      <c r="C33" s="1951"/>
      <c r="D33" s="1951"/>
      <c r="E33" s="1951"/>
      <c r="F33" s="1951"/>
      <c r="G33" s="1951"/>
      <c r="H33" s="1951"/>
      <c r="I33" s="1951"/>
      <c r="J33" s="1951"/>
      <c r="K33" s="1951"/>
      <c r="L33" s="1951"/>
      <c r="M33" s="1951"/>
      <c r="N33" s="1951"/>
      <c r="O33" s="1951"/>
      <c r="P33" s="1951"/>
      <c r="Q33" s="1951"/>
      <c r="R33" s="1952"/>
      <c r="S33" s="1952"/>
      <c r="T33" s="1952"/>
      <c r="U33" s="1952"/>
      <c r="V33" s="1952"/>
      <c r="W33" s="1952"/>
      <c r="X33" s="1952"/>
      <c r="Y33" s="1952"/>
      <c r="Z33" s="1952"/>
      <c r="AA33" s="1952"/>
      <c r="AB33" s="1952"/>
      <c r="AC33" s="1952"/>
      <c r="AD33" s="1952"/>
      <c r="AE33" s="1952"/>
      <c r="AF33" s="1952"/>
      <c r="AG33" s="1952"/>
      <c r="AH33" s="1952"/>
      <c r="AI33" s="1952"/>
    </row>
    <row r="34" spans="1:35" ht="25.15" customHeight="1">
      <c r="A34" s="43" t="s">
        <v>83</v>
      </c>
      <c r="B34" s="1951"/>
      <c r="C34" s="1951"/>
      <c r="D34" s="1951"/>
      <c r="E34" s="1951"/>
      <c r="F34" s="1951"/>
      <c r="G34" s="1951"/>
      <c r="H34" s="1951"/>
      <c r="I34" s="1951"/>
      <c r="J34" s="1951"/>
      <c r="K34" s="1951"/>
      <c r="L34" s="1951"/>
      <c r="M34" s="1951"/>
      <c r="N34" s="1951"/>
      <c r="O34" s="1951"/>
      <c r="P34" s="1951"/>
      <c r="Q34" s="1951"/>
      <c r="R34" s="1952"/>
      <c r="S34" s="1952"/>
      <c r="T34" s="1952"/>
      <c r="U34" s="1952"/>
      <c r="V34" s="1952"/>
      <c r="W34" s="1952"/>
      <c r="X34" s="1952"/>
      <c r="Y34" s="1952"/>
      <c r="Z34" s="1952"/>
      <c r="AA34" s="1952"/>
      <c r="AB34" s="1952"/>
      <c r="AC34" s="1952"/>
      <c r="AD34" s="1952"/>
      <c r="AE34" s="1952"/>
      <c r="AF34" s="1952"/>
      <c r="AG34" s="1952"/>
      <c r="AH34" s="1952"/>
      <c r="AI34" s="1952"/>
    </row>
    <row r="35" spans="1:35" ht="25.15" customHeight="1">
      <c r="R35" s="1166" t="str">
        <f>IF(Application!A7="","",Application!A7)</f>
        <v>東京日英学院</v>
      </c>
      <c r="S35" s="1166"/>
      <c r="T35" s="1166"/>
      <c r="U35" s="1166"/>
      <c r="V35" s="1166"/>
      <c r="W35" s="1166"/>
      <c r="X35" s="1166"/>
      <c r="Y35" s="1166"/>
      <c r="Z35" s="1166"/>
      <c r="AA35" s="1166"/>
      <c r="AB35" s="1166"/>
      <c r="AC35" s="1166"/>
      <c r="AD35" s="1166"/>
      <c r="AE35" s="1166"/>
      <c r="AF35" s="1166"/>
      <c r="AG35" s="1166"/>
      <c r="AH35" s="1166"/>
      <c r="AI35" s="1166"/>
    </row>
  </sheetData>
  <sheetProtection algorithmName="SHA-512" hashValue="TfGhKpTJmBk12spNzi/IYstxEVIsWI84i1/LPkkha1JIDYcYL4v6CKSyy2glaUsC79GuLiVAiwbJjgAL/Z8/RQ==" saltValue="GxdRD/g8Sdot9xyzr9apXA==" spinCount="100000" sheet="1" formatCells="0" selectLockedCells="1"/>
  <mergeCells count="130">
    <mergeCell ref="B1:J1"/>
    <mergeCell ref="B3:I3"/>
    <mergeCell ref="J3:Q3"/>
    <mergeCell ref="R3:AA3"/>
    <mergeCell ref="AB3:AI3"/>
    <mergeCell ref="B4:I4"/>
    <mergeCell ref="J4:Q4"/>
    <mergeCell ref="R4:AA4"/>
    <mergeCell ref="AB4:AI4"/>
    <mergeCell ref="B7:I7"/>
    <mergeCell ref="J7:Q7"/>
    <mergeCell ref="R7:AA7"/>
    <mergeCell ref="AB7:AI7"/>
    <mergeCell ref="B8:I8"/>
    <mergeCell ref="J8:Q8"/>
    <mergeCell ref="R8:AA8"/>
    <mergeCell ref="AB8:AI8"/>
    <mergeCell ref="B5:I5"/>
    <mergeCell ref="J5:Q5"/>
    <mergeCell ref="R5:AA5"/>
    <mergeCell ref="AB5:AI5"/>
    <mergeCell ref="B6:I6"/>
    <mergeCell ref="J6:Q6"/>
    <mergeCell ref="R6:AA6"/>
    <mergeCell ref="AB6:AI6"/>
    <mergeCell ref="B11:I11"/>
    <mergeCell ref="J11:Q11"/>
    <mergeCell ref="R11:AA11"/>
    <mergeCell ref="AB11:AI11"/>
    <mergeCell ref="B12:I12"/>
    <mergeCell ref="J12:Q12"/>
    <mergeCell ref="R12:AA12"/>
    <mergeCell ref="AB12:AI12"/>
    <mergeCell ref="B9:I9"/>
    <mergeCell ref="J9:Q9"/>
    <mergeCell ref="R9:AA9"/>
    <mergeCell ref="AB9:AI9"/>
    <mergeCell ref="B10:I10"/>
    <mergeCell ref="J10:Q10"/>
    <mergeCell ref="R10:AA10"/>
    <mergeCell ref="AB10:AI10"/>
    <mergeCell ref="B15:I15"/>
    <mergeCell ref="J15:Q15"/>
    <mergeCell ref="R15:AA15"/>
    <mergeCell ref="AB15:AI15"/>
    <mergeCell ref="B16:I16"/>
    <mergeCell ref="J16:Q16"/>
    <mergeCell ref="R16:AA16"/>
    <mergeCell ref="AB16:AI16"/>
    <mergeCell ref="B13:I13"/>
    <mergeCell ref="J13:Q13"/>
    <mergeCell ref="R13:AA13"/>
    <mergeCell ref="AB13:AI13"/>
    <mergeCell ref="B14:I14"/>
    <mergeCell ref="J14:Q14"/>
    <mergeCell ref="R14:AA14"/>
    <mergeCell ref="AB14:AI14"/>
    <mergeCell ref="B19:I19"/>
    <mergeCell ref="J19:Q19"/>
    <mergeCell ref="R19:AA19"/>
    <mergeCell ref="AB19:AI19"/>
    <mergeCell ref="B20:I20"/>
    <mergeCell ref="J20:Q20"/>
    <mergeCell ref="R20:AA20"/>
    <mergeCell ref="AB20:AI20"/>
    <mergeCell ref="B17:I17"/>
    <mergeCell ref="J17:Q17"/>
    <mergeCell ref="R17:AA17"/>
    <mergeCell ref="AB17:AI17"/>
    <mergeCell ref="B18:I18"/>
    <mergeCell ref="J18:Q18"/>
    <mergeCell ref="R18:AA18"/>
    <mergeCell ref="AB18:AI18"/>
    <mergeCell ref="B23:I23"/>
    <mergeCell ref="J23:Q23"/>
    <mergeCell ref="R23:AA23"/>
    <mergeCell ref="AB23:AI23"/>
    <mergeCell ref="B24:I24"/>
    <mergeCell ref="J24:Q24"/>
    <mergeCell ref="R24:AA24"/>
    <mergeCell ref="AB24:AI24"/>
    <mergeCell ref="B21:I21"/>
    <mergeCell ref="J21:Q21"/>
    <mergeCell ref="R21:AA21"/>
    <mergeCell ref="AB21:AI21"/>
    <mergeCell ref="B22:I22"/>
    <mergeCell ref="J22:Q22"/>
    <mergeCell ref="R22:AA22"/>
    <mergeCell ref="AB22:AI22"/>
    <mergeCell ref="B27:I27"/>
    <mergeCell ref="J27:Q27"/>
    <mergeCell ref="R27:AA27"/>
    <mergeCell ref="AB27:AI27"/>
    <mergeCell ref="B28:I28"/>
    <mergeCell ref="J28:Q28"/>
    <mergeCell ref="R28:AA28"/>
    <mergeCell ref="AB28:AI28"/>
    <mergeCell ref="B25:I25"/>
    <mergeCell ref="J25:Q25"/>
    <mergeCell ref="R25:AA25"/>
    <mergeCell ref="AB25:AI25"/>
    <mergeCell ref="B26:I26"/>
    <mergeCell ref="J26:Q26"/>
    <mergeCell ref="R26:AA26"/>
    <mergeCell ref="AB26:AI26"/>
    <mergeCell ref="B31:I31"/>
    <mergeCell ref="J31:Q31"/>
    <mergeCell ref="R31:AA31"/>
    <mergeCell ref="AB31:AI31"/>
    <mergeCell ref="B32:I32"/>
    <mergeCell ref="J32:Q32"/>
    <mergeCell ref="R32:AA32"/>
    <mergeCell ref="AB32:AI32"/>
    <mergeCell ref="B29:I29"/>
    <mergeCell ref="J29:Q29"/>
    <mergeCell ref="R29:AA29"/>
    <mergeCell ref="AB29:AI29"/>
    <mergeCell ref="B30:I30"/>
    <mergeCell ref="J30:Q30"/>
    <mergeCell ref="R30:AA30"/>
    <mergeCell ref="AB30:AI30"/>
    <mergeCell ref="R35:AI35"/>
    <mergeCell ref="B33:I33"/>
    <mergeCell ref="J33:Q33"/>
    <mergeCell ref="R33:AA33"/>
    <mergeCell ref="AB33:AI33"/>
    <mergeCell ref="B34:I34"/>
    <mergeCell ref="J34:Q34"/>
    <mergeCell ref="R34:AA34"/>
    <mergeCell ref="AB34:AI34"/>
  </mergeCells>
  <phoneticPr fontId="34"/>
  <printOptions horizontalCentered="1"/>
  <pageMargins left="0.19685039370078741" right="0.19685039370078741" top="0.39370078740157483" bottom="0.19685039370078741" header="0.31496062992125984" footer="0.31496062992125984"/>
  <pageSetup paperSize="9" scale="9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B52CC-8759-498A-BE4E-B742D80962C6}">
  <sheetPr>
    <pageSetUpPr fitToPage="1"/>
  </sheetPr>
  <dimension ref="A1:AM68"/>
  <sheetViews>
    <sheetView showGridLines="0" workbookViewId="0">
      <selection sqref="A1:Z1"/>
    </sheetView>
  </sheetViews>
  <sheetFormatPr defaultColWidth="3.625" defaultRowHeight="15" customHeight="1"/>
  <cols>
    <col min="1" max="16384" width="3.625" style="174"/>
  </cols>
  <sheetData>
    <row r="1" spans="1:26" ht="45" customHeight="1">
      <c r="A1" s="1961" t="s">
        <v>1101</v>
      </c>
      <c r="B1" s="1962"/>
      <c r="C1" s="1962"/>
      <c r="D1" s="1962"/>
      <c r="E1" s="1962"/>
      <c r="F1" s="1962"/>
      <c r="G1" s="1962"/>
      <c r="H1" s="1962"/>
      <c r="I1" s="1962"/>
      <c r="J1" s="1962"/>
      <c r="K1" s="1962"/>
      <c r="L1" s="1962"/>
      <c r="M1" s="1962"/>
      <c r="N1" s="1962"/>
      <c r="O1" s="1962"/>
      <c r="P1" s="1962"/>
      <c r="Q1" s="1962"/>
      <c r="R1" s="1962"/>
      <c r="S1" s="1962"/>
      <c r="T1" s="1962"/>
      <c r="U1" s="1962"/>
      <c r="V1" s="1962"/>
      <c r="W1" s="1962"/>
      <c r="X1" s="1962"/>
      <c r="Y1" s="1962"/>
      <c r="Z1" s="1962"/>
    </row>
    <row r="2" spans="1:26" ht="35.1" customHeight="1">
      <c r="A2" s="442"/>
      <c r="B2" s="1355" t="str">
        <f>IF(Application!A7="","",Application!A7)</f>
        <v>東京日英学院</v>
      </c>
      <c r="C2" s="1355"/>
      <c r="D2" s="1355"/>
      <c r="E2" s="1355"/>
      <c r="F2" s="1355"/>
      <c r="G2" s="1355"/>
      <c r="H2" s="1355"/>
      <c r="I2" s="1355"/>
      <c r="J2" s="560" t="str">
        <f>IF(Application!J7="","",Application!J7)</f>
        <v>学校長殿</v>
      </c>
      <c r="K2" s="476"/>
      <c r="L2" s="476"/>
      <c r="M2" s="441"/>
      <c r="N2" s="441"/>
      <c r="O2" s="441"/>
      <c r="P2" s="441"/>
    </row>
    <row r="3" spans="1:26" ht="15" customHeight="1">
      <c r="A3" s="443"/>
      <c r="B3" s="475" t="str">
        <f>IF(Application!A9="","",Application!A9)</f>
        <v>TO:DIRECTOR TOKYO JE LANGUAGE SCHOOL</v>
      </c>
      <c r="C3" s="443"/>
      <c r="D3" s="443"/>
      <c r="E3" s="443"/>
      <c r="F3" s="444"/>
      <c r="G3" s="444"/>
      <c r="H3" s="444"/>
      <c r="I3" s="444"/>
      <c r="J3" s="444"/>
      <c r="K3" s="444"/>
      <c r="L3" s="444"/>
      <c r="M3" s="441"/>
      <c r="N3" s="441"/>
      <c r="O3" s="441"/>
      <c r="P3" s="441"/>
    </row>
    <row r="4" spans="1:26" ht="6" customHeight="1">
      <c r="C4" s="445"/>
      <c r="D4" s="445"/>
      <c r="E4" s="445"/>
      <c r="F4" s="445"/>
      <c r="G4" s="445"/>
      <c r="H4" s="445"/>
      <c r="I4" s="445"/>
      <c r="J4" s="445"/>
      <c r="K4" s="445"/>
      <c r="L4" s="445"/>
      <c r="M4" s="445"/>
      <c r="N4" s="445"/>
      <c r="O4" s="445"/>
      <c r="P4" s="445"/>
      <c r="Q4" s="445"/>
      <c r="R4" s="445"/>
      <c r="S4" s="445"/>
      <c r="T4" s="445"/>
      <c r="U4" s="445"/>
      <c r="V4" s="445"/>
    </row>
    <row r="5" spans="1:26" s="561" customFormat="1" ht="15" customHeight="1">
      <c r="A5" s="1955" t="s">
        <v>1102</v>
      </c>
      <c r="B5" s="1955"/>
      <c r="C5" s="1955"/>
      <c r="D5" s="1955"/>
      <c r="E5" s="1955"/>
      <c r="F5" s="1955"/>
      <c r="G5" s="1955"/>
      <c r="H5" s="1955"/>
      <c r="I5" s="1955"/>
      <c r="J5" s="1955"/>
      <c r="K5" s="1955"/>
      <c r="L5" s="1955"/>
      <c r="M5" s="1955"/>
      <c r="N5" s="1955"/>
      <c r="O5" s="1955"/>
      <c r="P5" s="1955"/>
      <c r="Q5" s="1955"/>
      <c r="R5" s="1955"/>
      <c r="S5" s="1955"/>
      <c r="T5" s="1955"/>
      <c r="U5" s="1955"/>
      <c r="V5" s="1955"/>
      <c r="W5" s="1955"/>
      <c r="X5" s="1955"/>
      <c r="Y5" s="1955"/>
      <c r="Z5" s="1955"/>
    </row>
    <row r="6" spans="1:26" s="561" customFormat="1" ht="4.9000000000000004" customHeight="1">
      <c r="A6" s="566"/>
      <c r="B6" s="567"/>
      <c r="C6" s="567"/>
      <c r="D6" s="567"/>
      <c r="E6" s="567"/>
      <c r="F6" s="567"/>
      <c r="G6" s="567"/>
      <c r="H6" s="567"/>
      <c r="I6" s="568"/>
      <c r="J6" s="568"/>
      <c r="K6" s="568"/>
      <c r="L6" s="568"/>
      <c r="M6" s="568"/>
      <c r="N6" s="568"/>
      <c r="O6" s="568"/>
      <c r="P6" s="568"/>
      <c r="Q6" s="568"/>
      <c r="R6" s="568"/>
      <c r="S6" s="568"/>
      <c r="T6" s="568"/>
      <c r="U6" s="568"/>
      <c r="V6" s="568"/>
      <c r="W6" s="568"/>
      <c r="X6" s="568"/>
      <c r="Y6" s="568"/>
      <c r="Z6" s="566"/>
    </row>
    <row r="7" spans="1:26" s="561" customFormat="1" ht="139.9" customHeight="1">
      <c r="A7" s="1965" t="s">
        <v>2178</v>
      </c>
      <c r="B7" s="1966"/>
      <c r="C7" s="1966"/>
      <c r="D7" s="1966"/>
      <c r="E7" s="1966"/>
      <c r="F7" s="1966"/>
      <c r="G7" s="1966"/>
      <c r="H7" s="1966"/>
      <c r="I7" s="1966"/>
      <c r="J7" s="1966"/>
      <c r="K7" s="1966"/>
      <c r="L7" s="1966"/>
      <c r="M7" s="1966"/>
      <c r="N7" s="1966"/>
      <c r="O7" s="1966"/>
      <c r="P7" s="1966"/>
      <c r="Q7" s="1966"/>
      <c r="R7" s="1966"/>
      <c r="S7" s="1966"/>
      <c r="T7" s="1966"/>
      <c r="U7" s="1966"/>
      <c r="V7" s="1966"/>
      <c r="W7" s="1966"/>
      <c r="X7" s="1966"/>
      <c r="Y7" s="1966"/>
      <c r="Z7" s="1966"/>
    </row>
    <row r="8" spans="1:26" s="561" customFormat="1" ht="4.9000000000000004" customHeight="1">
      <c r="A8" s="566"/>
      <c r="B8" s="569"/>
      <c r="C8" s="570"/>
      <c r="D8" s="570"/>
      <c r="E8" s="570"/>
      <c r="F8" s="570"/>
      <c r="G8" s="570"/>
      <c r="H8" s="570"/>
      <c r="I8" s="570"/>
      <c r="J8" s="570"/>
      <c r="K8" s="570"/>
      <c r="L8" s="570"/>
      <c r="M8" s="570"/>
      <c r="N8" s="570"/>
      <c r="O8" s="570"/>
      <c r="P8" s="570"/>
      <c r="Q8" s="570"/>
      <c r="R8" s="570"/>
      <c r="S8" s="570"/>
      <c r="T8" s="570"/>
      <c r="U8" s="570"/>
      <c r="V8" s="570"/>
      <c r="W8" s="570"/>
      <c r="X8" s="570"/>
      <c r="Y8" s="570"/>
      <c r="Z8" s="566"/>
    </row>
    <row r="9" spans="1:26" s="561" customFormat="1" ht="15" customHeight="1">
      <c r="A9" s="1955" t="s">
        <v>1103</v>
      </c>
      <c r="B9" s="1955"/>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row>
    <row r="10" spans="1:26" s="561" customFormat="1" ht="4.9000000000000004" customHeight="1">
      <c r="A10" s="566"/>
      <c r="B10" s="567"/>
      <c r="C10" s="567"/>
      <c r="D10" s="567"/>
      <c r="E10" s="567"/>
      <c r="F10" s="567"/>
      <c r="G10" s="567"/>
      <c r="H10" s="567"/>
      <c r="I10" s="568"/>
      <c r="J10" s="568"/>
      <c r="K10" s="568"/>
      <c r="L10" s="568"/>
      <c r="M10" s="568"/>
      <c r="N10" s="568"/>
      <c r="O10" s="568"/>
      <c r="P10" s="568"/>
      <c r="Q10" s="568"/>
      <c r="R10" s="568"/>
      <c r="S10" s="568"/>
      <c r="T10" s="568"/>
      <c r="U10" s="568"/>
      <c r="V10" s="568"/>
      <c r="W10" s="568"/>
      <c r="X10" s="568"/>
      <c r="Y10" s="568"/>
      <c r="Z10" s="566"/>
    </row>
    <row r="11" spans="1:26" s="561" customFormat="1" ht="15" customHeight="1">
      <c r="A11" s="566"/>
      <c r="B11" s="562" t="s">
        <v>66</v>
      </c>
      <c r="C11" s="1959" t="s">
        <v>1104</v>
      </c>
      <c r="D11" s="1959"/>
      <c r="E11" s="1959"/>
      <c r="F11" s="1959"/>
      <c r="G11" s="1959"/>
      <c r="H11" s="1959"/>
      <c r="I11" s="1959"/>
      <c r="J11" s="1959"/>
      <c r="K11" s="1959"/>
      <c r="L11" s="1959"/>
      <c r="M11" s="1959"/>
      <c r="N11" s="1959"/>
      <c r="O11" s="1959"/>
      <c r="P11" s="1959"/>
      <c r="Q11" s="1959"/>
      <c r="R11" s="1959"/>
      <c r="S11" s="1959"/>
      <c r="T11" s="1959"/>
      <c r="U11" s="1959"/>
      <c r="V11" s="1959"/>
      <c r="W11" s="1959"/>
      <c r="X11" s="1959"/>
      <c r="Y11" s="1959"/>
      <c r="Z11" s="1959"/>
    </row>
    <row r="12" spans="1:26" s="561" customFormat="1" ht="4.9000000000000004" customHeight="1">
      <c r="A12" s="566"/>
      <c r="B12" s="566"/>
      <c r="C12" s="566"/>
      <c r="D12" s="566"/>
      <c r="E12" s="566"/>
      <c r="F12" s="566"/>
      <c r="G12" s="566"/>
      <c r="H12" s="566"/>
      <c r="I12" s="52"/>
      <c r="J12" s="52"/>
      <c r="K12" s="52"/>
      <c r="L12" s="52"/>
      <c r="M12" s="52"/>
      <c r="N12" s="52"/>
      <c r="O12" s="52"/>
      <c r="P12" s="52"/>
      <c r="Q12" s="52"/>
      <c r="R12" s="52"/>
      <c r="S12" s="52"/>
      <c r="T12" s="52"/>
      <c r="U12" s="52"/>
      <c r="V12" s="52"/>
      <c r="W12" s="52"/>
      <c r="X12" s="52"/>
      <c r="Y12" s="52"/>
      <c r="Z12" s="566"/>
    </row>
    <row r="13" spans="1:26" s="561" customFormat="1" ht="15" customHeight="1">
      <c r="A13" s="566"/>
      <c r="B13" s="562" t="s">
        <v>65</v>
      </c>
      <c r="C13" s="1955" t="s">
        <v>1105</v>
      </c>
      <c r="D13" s="1955"/>
      <c r="E13" s="1955"/>
      <c r="F13" s="1955"/>
      <c r="G13" s="1955"/>
      <c r="H13" s="1955"/>
      <c r="I13" s="1955"/>
      <c r="J13" s="1955"/>
      <c r="K13" s="1955"/>
      <c r="L13" s="1955"/>
      <c r="M13" s="1955"/>
      <c r="N13" s="1955"/>
      <c r="O13" s="1955"/>
      <c r="P13" s="1955"/>
      <c r="Q13" s="1955"/>
      <c r="R13" s="1955"/>
      <c r="S13" s="1955"/>
      <c r="T13" s="1955"/>
      <c r="U13" s="1955"/>
      <c r="V13" s="1955"/>
      <c r="W13" s="1955"/>
      <c r="X13" s="1955"/>
      <c r="Y13" s="1955"/>
      <c r="Z13" s="1955"/>
    </row>
    <row r="14" spans="1:26" s="561" customFormat="1" ht="4.9000000000000004" customHeight="1">
      <c r="A14" s="566"/>
      <c r="B14" s="569"/>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66"/>
    </row>
    <row r="15" spans="1:26" s="561" customFormat="1" ht="30" customHeight="1">
      <c r="A15" s="566"/>
      <c r="B15" s="1967" t="s">
        <v>1106</v>
      </c>
      <c r="C15" s="1313"/>
      <c r="D15" s="1313"/>
      <c r="E15" s="1313"/>
      <c r="F15" s="1968" t="s">
        <v>1107</v>
      </c>
      <c r="G15" s="1316"/>
      <c r="H15" s="1968" t="s">
        <v>1108</v>
      </c>
      <c r="I15" s="1316"/>
      <c r="J15" s="1316"/>
      <c r="K15" s="1969" t="s">
        <v>1110</v>
      </c>
      <c r="L15" s="1953"/>
      <c r="M15" s="1969" t="s">
        <v>1111</v>
      </c>
      <c r="N15" s="1953"/>
      <c r="O15" s="1953"/>
      <c r="P15" s="1953"/>
      <c r="Q15" s="1968" t="s">
        <v>1112</v>
      </c>
      <c r="R15" s="1316"/>
      <c r="S15" s="1316"/>
      <c r="T15" s="1316"/>
      <c r="U15" s="1316"/>
      <c r="V15" s="1316"/>
      <c r="W15" s="1316"/>
      <c r="X15" s="1316"/>
      <c r="Y15" s="1316"/>
      <c r="Z15" s="566"/>
    </row>
    <row r="16" spans="1:26" s="561" customFormat="1" ht="15" customHeight="1">
      <c r="A16" s="566"/>
      <c r="B16" s="1313"/>
      <c r="C16" s="1313"/>
      <c r="D16" s="1313"/>
      <c r="E16" s="1313"/>
      <c r="F16" s="1316"/>
      <c r="G16" s="1316"/>
      <c r="H16" s="1316"/>
      <c r="I16" s="1316"/>
      <c r="J16" s="1316"/>
      <c r="K16" s="1953"/>
      <c r="L16" s="1953"/>
      <c r="M16" s="1953"/>
      <c r="N16" s="1953"/>
      <c r="O16" s="1953"/>
      <c r="P16" s="1953"/>
      <c r="Q16" s="1954"/>
      <c r="R16" s="1954"/>
      <c r="S16" s="1954"/>
      <c r="T16" s="1954"/>
      <c r="U16" s="1954"/>
      <c r="V16" s="1954"/>
      <c r="W16" s="1954"/>
      <c r="X16" s="1954"/>
      <c r="Y16" s="1954"/>
      <c r="Z16" s="566"/>
    </row>
    <row r="17" spans="1:39" s="561" customFormat="1" ht="4.9000000000000004" customHeight="1">
      <c r="A17" s="566"/>
      <c r="B17" s="569"/>
      <c r="C17" s="570"/>
      <c r="D17" s="570"/>
      <c r="E17" s="570"/>
      <c r="F17" s="570"/>
      <c r="G17" s="570"/>
      <c r="H17" s="570"/>
      <c r="I17" s="570"/>
      <c r="J17" s="570"/>
      <c r="K17" s="570"/>
      <c r="L17" s="570"/>
      <c r="M17" s="570"/>
      <c r="N17" s="570"/>
      <c r="O17" s="570"/>
      <c r="P17" s="570"/>
      <c r="Q17" s="570"/>
      <c r="R17" s="570"/>
      <c r="S17" s="570"/>
      <c r="T17" s="570"/>
      <c r="U17" s="570"/>
      <c r="V17" s="570"/>
      <c r="W17" s="570"/>
      <c r="X17" s="570"/>
      <c r="Y17" s="570"/>
      <c r="Z17" s="566"/>
    </row>
    <row r="18" spans="1:39" s="561" customFormat="1" ht="15" customHeight="1">
      <c r="A18" s="566"/>
      <c r="B18" s="1958" t="s">
        <v>1113</v>
      </c>
      <c r="C18" s="1958"/>
      <c r="D18" s="1958"/>
      <c r="E18" s="1958"/>
      <c r="F18" s="1958"/>
      <c r="G18" s="1958"/>
      <c r="H18" s="1958"/>
      <c r="I18" s="1958"/>
      <c r="J18" s="1958"/>
      <c r="K18" s="1958"/>
      <c r="L18" s="1958"/>
      <c r="M18" s="1958"/>
      <c r="N18" s="1958"/>
      <c r="O18" s="1958"/>
      <c r="P18" s="1958"/>
      <c r="Q18" s="1958"/>
      <c r="R18" s="1958"/>
      <c r="S18" s="1958"/>
      <c r="T18" s="1958"/>
      <c r="U18" s="1958"/>
      <c r="V18" s="1958"/>
      <c r="W18" s="1958"/>
      <c r="X18" s="1958"/>
      <c r="Y18" s="1958"/>
      <c r="Z18" s="1958"/>
    </row>
    <row r="19" spans="1:39" s="561" customFormat="1" ht="4.9000000000000004" customHeight="1">
      <c r="A19" s="566"/>
      <c r="B19" s="566"/>
      <c r="C19" s="566"/>
      <c r="D19" s="566"/>
      <c r="E19" s="566"/>
      <c r="F19" s="566"/>
      <c r="G19" s="566"/>
      <c r="H19" s="566"/>
      <c r="I19" s="52"/>
      <c r="J19" s="52"/>
      <c r="K19" s="52"/>
      <c r="L19" s="52"/>
      <c r="M19" s="52"/>
      <c r="N19" s="52"/>
      <c r="O19" s="52"/>
      <c r="P19" s="52"/>
      <c r="Q19" s="52"/>
      <c r="R19" s="52"/>
      <c r="S19" s="52"/>
      <c r="T19" s="52"/>
      <c r="U19" s="52"/>
      <c r="V19" s="52"/>
      <c r="W19" s="52"/>
      <c r="X19" s="52"/>
      <c r="Y19" s="52"/>
      <c r="Z19" s="566"/>
    </row>
    <row r="20" spans="1:39" s="561" customFormat="1" ht="15" customHeight="1">
      <c r="A20" s="566"/>
      <c r="B20" s="562" t="s">
        <v>65</v>
      </c>
      <c r="C20" s="1955" t="s">
        <v>1094</v>
      </c>
      <c r="D20" s="1955"/>
      <c r="E20" s="1955"/>
      <c r="F20" s="1955"/>
      <c r="G20" s="1955"/>
      <c r="H20" s="566"/>
      <c r="I20" s="562" t="s">
        <v>65</v>
      </c>
      <c r="J20" s="1955" t="s">
        <v>1095</v>
      </c>
      <c r="K20" s="1955"/>
      <c r="L20" s="1955"/>
      <c r="M20" s="566"/>
      <c r="N20" s="562" t="s">
        <v>65</v>
      </c>
      <c r="O20" s="1955" t="s">
        <v>1096</v>
      </c>
      <c r="P20" s="1955"/>
      <c r="Q20" s="566"/>
      <c r="R20" s="566"/>
      <c r="S20" s="566"/>
      <c r="T20" s="566"/>
      <c r="U20" s="566"/>
      <c r="V20" s="566"/>
      <c r="W20" s="566"/>
      <c r="X20" s="566"/>
      <c r="Y20" s="566"/>
      <c r="Z20" s="566"/>
      <c r="AM20" s="563"/>
    </row>
    <row r="21" spans="1:39" s="564" customFormat="1" ht="12" customHeight="1">
      <c r="A21" s="571"/>
      <c r="B21" s="565"/>
      <c r="C21" s="1963" t="s">
        <v>1114</v>
      </c>
      <c r="D21" s="1963"/>
      <c r="E21" s="1963"/>
      <c r="F21" s="1963"/>
      <c r="G21" s="1963"/>
      <c r="H21" s="571"/>
      <c r="I21" s="1964" t="s">
        <v>1115</v>
      </c>
      <c r="J21" s="1964"/>
      <c r="K21" s="1964"/>
      <c r="L21" s="1964"/>
      <c r="M21" s="571"/>
      <c r="N21" s="1964" t="s">
        <v>1116</v>
      </c>
      <c r="O21" s="1964"/>
      <c r="P21" s="1964"/>
      <c r="Q21" s="1964"/>
      <c r="R21" s="571"/>
      <c r="S21" s="571"/>
      <c r="T21" s="571"/>
      <c r="U21" s="571"/>
      <c r="V21" s="571"/>
      <c r="W21" s="571"/>
      <c r="X21" s="571"/>
      <c r="Y21" s="571"/>
      <c r="Z21" s="571"/>
    </row>
    <row r="22" spans="1:39" s="561" customFormat="1" ht="4.9000000000000004" customHeight="1">
      <c r="A22" s="566"/>
      <c r="B22" s="566"/>
      <c r="C22" s="566"/>
      <c r="D22" s="566"/>
      <c r="E22" s="566"/>
      <c r="F22" s="566"/>
      <c r="G22" s="566"/>
      <c r="H22" s="566"/>
      <c r="I22" s="52"/>
      <c r="J22" s="52"/>
      <c r="K22" s="52"/>
      <c r="L22" s="52"/>
      <c r="M22" s="52"/>
      <c r="N22" s="52"/>
      <c r="O22" s="52"/>
      <c r="P22" s="52"/>
      <c r="Q22" s="52"/>
      <c r="R22" s="52"/>
      <c r="S22" s="52"/>
      <c r="T22" s="52"/>
      <c r="U22" s="52"/>
      <c r="V22" s="52"/>
      <c r="W22" s="52"/>
      <c r="X22" s="52"/>
      <c r="Y22" s="52"/>
      <c r="Z22" s="566"/>
    </row>
    <row r="23" spans="1:39" s="561" customFormat="1" ht="71.45" customHeight="1">
      <c r="A23" s="566"/>
      <c r="B23" s="1957" t="s">
        <v>1118</v>
      </c>
      <c r="C23" s="1957"/>
      <c r="D23" s="1957"/>
      <c r="E23" s="1957"/>
      <c r="F23" s="1957"/>
      <c r="G23" s="1957"/>
      <c r="H23" s="1957"/>
      <c r="I23" s="1957"/>
      <c r="J23" s="1957"/>
      <c r="K23" s="1957"/>
      <c r="L23" s="1957"/>
      <c r="M23" s="1957"/>
      <c r="N23" s="1957"/>
      <c r="O23" s="1957"/>
      <c r="P23" s="1957"/>
      <c r="Q23" s="1957"/>
      <c r="R23" s="1957"/>
      <c r="S23" s="1957"/>
      <c r="T23" s="1957"/>
      <c r="U23" s="1957"/>
      <c r="V23" s="1957"/>
      <c r="W23" s="1957"/>
      <c r="X23" s="1957"/>
      <c r="Y23" s="1957"/>
      <c r="Z23" s="566"/>
    </row>
    <row r="24" spans="1:39" s="561" customFormat="1" ht="4.9000000000000004" customHeight="1">
      <c r="A24" s="566"/>
      <c r="B24" s="566"/>
      <c r="C24" s="566"/>
      <c r="D24" s="566"/>
      <c r="E24" s="566"/>
      <c r="F24" s="566"/>
      <c r="G24" s="566"/>
      <c r="H24" s="566"/>
      <c r="I24" s="52"/>
      <c r="J24" s="52"/>
      <c r="K24" s="52"/>
      <c r="L24" s="52"/>
      <c r="M24" s="52"/>
      <c r="N24" s="52"/>
      <c r="O24" s="52"/>
      <c r="P24" s="52"/>
      <c r="Q24" s="52"/>
      <c r="R24" s="52"/>
      <c r="S24" s="52"/>
      <c r="T24" s="52"/>
      <c r="U24" s="52"/>
      <c r="V24" s="52"/>
      <c r="W24" s="52"/>
      <c r="X24" s="52"/>
      <c r="Y24" s="52"/>
      <c r="Z24" s="566"/>
    </row>
    <row r="25" spans="1:39" s="561" customFormat="1" ht="15" customHeight="1">
      <c r="A25" s="1955" t="s">
        <v>1117</v>
      </c>
      <c r="B25" s="1955"/>
      <c r="C25" s="1955"/>
      <c r="D25" s="1955"/>
      <c r="E25" s="1955"/>
      <c r="F25" s="1955"/>
      <c r="G25" s="1955"/>
      <c r="H25" s="1955"/>
      <c r="I25" s="1955"/>
      <c r="J25" s="1955"/>
      <c r="K25" s="1955"/>
      <c r="L25" s="1955"/>
      <c r="M25" s="1955"/>
      <c r="N25" s="1955"/>
      <c r="O25" s="1955"/>
      <c r="P25" s="1955"/>
      <c r="Q25" s="1955"/>
      <c r="R25" s="1955"/>
      <c r="S25" s="1955"/>
      <c r="T25" s="1955"/>
      <c r="U25" s="1955"/>
      <c r="V25" s="1955"/>
      <c r="W25" s="1955"/>
      <c r="X25" s="1955"/>
      <c r="Y25" s="1955"/>
      <c r="Z25" s="1955"/>
    </row>
    <row r="26" spans="1:39" s="561" customFormat="1" ht="4.9000000000000004" customHeight="1">
      <c r="A26" s="566"/>
      <c r="B26" s="567"/>
      <c r="C26" s="567"/>
      <c r="D26" s="567"/>
      <c r="E26" s="567"/>
      <c r="F26" s="567"/>
      <c r="G26" s="567"/>
      <c r="H26" s="567"/>
      <c r="I26" s="568"/>
      <c r="J26" s="568"/>
      <c r="K26" s="568"/>
      <c r="L26" s="568"/>
      <c r="M26" s="568"/>
      <c r="N26" s="568"/>
      <c r="O26" s="568"/>
      <c r="P26" s="568"/>
      <c r="Q26" s="568"/>
      <c r="R26" s="568"/>
      <c r="S26" s="568"/>
      <c r="T26" s="568"/>
      <c r="U26" s="568"/>
      <c r="V26" s="568"/>
      <c r="W26" s="568"/>
      <c r="X26" s="568"/>
      <c r="Y26" s="568"/>
      <c r="Z26" s="566"/>
    </row>
    <row r="27" spans="1:39" s="561" customFormat="1" ht="139.9" customHeight="1">
      <c r="A27" s="1965" t="s">
        <v>2177</v>
      </c>
      <c r="B27" s="1966"/>
      <c r="C27" s="1966"/>
      <c r="D27" s="1966"/>
      <c r="E27" s="1966"/>
      <c r="F27" s="1966"/>
      <c r="G27" s="1966"/>
      <c r="H27" s="1966"/>
      <c r="I27" s="1966"/>
      <c r="J27" s="1966"/>
      <c r="K27" s="1966"/>
      <c r="L27" s="1966"/>
      <c r="M27" s="1966"/>
      <c r="N27" s="1966"/>
      <c r="O27" s="1966"/>
      <c r="P27" s="1966"/>
      <c r="Q27" s="1966"/>
      <c r="R27" s="1966"/>
      <c r="S27" s="1966"/>
      <c r="T27" s="1966"/>
      <c r="U27" s="1966"/>
      <c r="V27" s="1966"/>
      <c r="W27" s="1966"/>
      <c r="X27" s="1966"/>
      <c r="Y27" s="1966"/>
      <c r="Z27" s="1966"/>
    </row>
    <row r="28" spans="1:39" ht="8.25" customHeight="1">
      <c r="C28" s="458"/>
      <c r="D28" s="458"/>
      <c r="E28" s="458"/>
      <c r="F28" s="458"/>
      <c r="G28" s="458"/>
      <c r="H28" s="458"/>
      <c r="I28" s="458"/>
      <c r="J28" s="458"/>
      <c r="K28" s="458"/>
      <c r="L28" s="458"/>
      <c r="M28" s="458"/>
      <c r="N28" s="458"/>
      <c r="O28" s="458"/>
      <c r="P28" s="458"/>
      <c r="Q28" s="458"/>
      <c r="R28" s="458"/>
      <c r="S28" s="458"/>
      <c r="T28" s="458"/>
      <c r="U28" s="458"/>
      <c r="V28" s="458"/>
    </row>
    <row r="29" spans="1:39" ht="15" customHeight="1">
      <c r="C29" s="458"/>
      <c r="D29" s="458"/>
      <c r="E29" s="458"/>
      <c r="F29" s="458"/>
      <c r="G29" s="458"/>
      <c r="H29" s="458"/>
      <c r="I29" s="458"/>
      <c r="J29" s="458"/>
      <c r="K29" s="1218" t="s">
        <v>32</v>
      </c>
      <c r="L29" s="1218"/>
      <c r="M29" s="1218"/>
      <c r="N29" s="1218"/>
      <c r="O29" s="1218"/>
      <c r="P29" s="1260" t="str">
        <f>IF(Application!V152="","",Application!V152)</f>
        <v/>
      </c>
      <c r="Q29" s="1260"/>
      <c r="R29" s="1260"/>
      <c r="S29" s="24" t="s">
        <v>0</v>
      </c>
      <c r="T29" s="1260" t="str">
        <f>IF(Application!Z152="","",Application!Z152)</f>
        <v/>
      </c>
      <c r="U29" s="1260"/>
      <c r="V29" s="24" t="s">
        <v>1</v>
      </c>
      <c r="W29" s="1260" t="str">
        <f>IF(Application!AC152="","",Application!AC152)</f>
        <v/>
      </c>
      <c r="X29" s="1260"/>
      <c r="Y29" s="24" t="s">
        <v>2</v>
      </c>
    </row>
    <row r="30" spans="1:39" s="459" customFormat="1" ht="15" customHeight="1">
      <c r="K30" s="1365" t="s">
        <v>179</v>
      </c>
      <c r="L30" s="1365"/>
      <c r="M30" s="1365"/>
      <c r="N30" s="1365"/>
      <c r="O30" s="1365"/>
      <c r="P30" s="461"/>
      <c r="Q30" s="461"/>
      <c r="R30" s="461"/>
      <c r="S30" s="460" t="s">
        <v>180</v>
      </c>
      <c r="T30" s="461"/>
      <c r="U30" s="461"/>
      <c r="V30" s="460" t="s">
        <v>181</v>
      </c>
      <c r="W30" s="461"/>
      <c r="X30" s="461"/>
      <c r="Y30" s="460" t="s">
        <v>179</v>
      </c>
    </row>
    <row r="31" spans="1:39" ht="8.25" customHeight="1">
      <c r="C31" s="458"/>
      <c r="D31" s="458"/>
      <c r="E31" s="458"/>
      <c r="F31" s="458"/>
      <c r="G31" s="458"/>
      <c r="H31" s="458"/>
      <c r="I31" s="458"/>
      <c r="J31" s="458"/>
      <c r="K31" s="458"/>
      <c r="L31" s="458"/>
      <c r="M31" s="458"/>
      <c r="N31" s="458"/>
      <c r="O31" s="458"/>
      <c r="P31" s="458"/>
      <c r="Q31" s="458"/>
      <c r="R31" s="458"/>
      <c r="S31" s="458"/>
      <c r="T31" s="458"/>
      <c r="U31" s="458"/>
      <c r="V31" s="458"/>
    </row>
    <row r="32" spans="1:39" ht="15" customHeight="1">
      <c r="B32" s="1361" t="s">
        <v>931</v>
      </c>
      <c r="C32" s="1361"/>
      <c r="D32" s="1361"/>
      <c r="E32" s="1361"/>
      <c r="F32" s="1261"/>
      <c r="G32" s="1261"/>
      <c r="H32" s="1261"/>
      <c r="I32" s="1261"/>
      <c r="J32" s="462"/>
      <c r="K32" s="1362" t="str">
        <f>IF(Application!M31="","",Application!M31)</f>
        <v/>
      </c>
      <c r="L32" s="1362"/>
      <c r="M32" s="26" t="s">
        <v>0</v>
      </c>
      <c r="N32" s="440" t="str">
        <f>IF(Application!P31="","",Application!P31)</f>
        <v/>
      </c>
      <c r="O32" s="26" t="s">
        <v>1</v>
      </c>
      <c r="P32" s="440" t="str">
        <f>IF(Application!R31="","",Application!R31)</f>
        <v/>
      </c>
      <c r="Q32" s="1363" t="s">
        <v>35</v>
      </c>
      <c r="R32" s="1363"/>
      <c r="S32" s="12" t="str">
        <f>Application!V31</f>
        <v>□</v>
      </c>
      <c r="T32" s="12" t="s">
        <v>3</v>
      </c>
      <c r="U32" s="12"/>
      <c r="V32" s="66" t="str">
        <f>Application!X31</f>
        <v>□</v>
      </c>
      <c r="W32" s="12" t="s">
        <v>4</v>
      </c>
      <c r="X32" s="463" t="s">
        <v>58</v>
      </c>
    </row>
    <row r="33" spans="2:25" s="459" customFormat="1" ht="15" customHeight="1">
      <c r="B33" s="464" t="s">
        <v>199</v>
      </c>
      <c r="C33" s="461"/>
      <c r="D33" s="461"/>
      <c r="E33" s="461"/>
      <c r="F33" s="461"/>
      <c r="G33" s="465"/>
      <c r="H33" s="465"/>
      <c r="I33" s="465"/>
      <c r="J33" s="465"/>
      <c r="K33" s="465"/>
      <c r="L33" s="1356" t="s">
        <v>5</v>
      </c>
      <c r="M33" s="1356"/>
      <c r="N33" s="1356" t="s">
        <v>36</v>
      </c>
      <c r="O33" s="1356"/>
      <c r="P33" s="1356" t="s">
        <v>6</v>
      </c>
      <c r="Q33" s="1356"/>
      <c r="R33" s="466"/>
      <c r="S33" s="467"/>
      <c r="T33" s="468" t="s">
        <v>7</v>
      </c>
      <c r="U33" s="465"/>
      <c r="V33" s="469"/>
      <c r="W33" s="468" t="s">
        <v>8</v>
      </c>
      <c r="X33" s="467"/>
    </row>
    <row r="34" spans="2:25" ht="3" customHeight="1">
      <c r="B34" s="54"/>
      <c r="C34" s="56"/>
      <c r="D34" s="56"/>
      <c r="E34" s="56"/>
      <c r="F34" s="56"/>
      <c r="G34" s="5"/>
      <c r="H34" s="5"/>
      <c r="I34" s="5"/>
      <c r="J34" s="5"/>
      <c r="K34" s="5"/>
      <c r="L34" s="25"/>
      <c r="M34" s="25"/>
      <c r="N34" s="25"/>
      <c r="O34" s="25"/>
      <c r="P34" s="25"/>
      <c r="Q34" s="25"/>
      <c r="R34" s="25"/>
      <c r="S34" s="21"/>
      <c r="T34" s="23"/>
      <c r="U34" s="5"/>
      <c r="V34" s="10"/>
      <c r="W34" s="23"/>
      <c r="X34" s="21"/>
    </row>
    <row r="35" spans="2:25" ht="25.15" customHeight="1">
      <c r="B35" s="1357" t="s">
        <v>932</v>
      </c>
      <c r="C35" s="1358"/>
      <c r="D35" s="1358"/>
      <c r="E35" s="1470" t="str">
        <f>IF(Application!E42="","",Application!E42)</f>
        <v/>
      </c>
      <c r="F35" s="1470"/>
      <c r="G35" s="1470"/>
      <c r="H35" s="1470"/>
      <c r="I35" s="1470"/>
      <c r="J35" s="1470"/>
      <c r="K35" s="1470"/>
      <c r="L35" s="1470"/>
      <c r="M35" s="1470"/>
      <c r="N35" s="1470"/>
      <c r="O35" s="1470"/>
      <c r="P35" s="1470"/>
      <c r="Q35" s="1470"/>
      <c r="R35" s="1360" t="s">
        <v>933</v>
      </c>
      <c r="S35" s="1360"/>
      <c r="T35" s="1354" t="str">
        <f>IF(Application!D35="","",Application!D35)</f>
        <v/>
      </c>
      <c r="U35" s="1354"/>
      <c r="V35" s="1354"/>
      <c r="W35" s="1354"/>
      <c r="X35" s="1354"/>
      <c r="Y35" s="1354"/>
    </row>
    <row r="36" spans="2:25" ht="12" customHeight="1">
      <c r="C36" s="458"/>
      <c r="D36" s="458"/>
      <c r="E36" s="458"/>
      <c r="F36" s="458"/>
      <c r="G36" s="458"/>
      <c r="H36" s="458"/>
      <c r="I36" s="458"/>
      <c r="J36" s="458"/>
      <c r="K36" s="458"/>
      <c r="L36" s="458"/>
      <c r="M36" s="458"/>
      <c r="N36" s="458"/>
      <c r="O36" s="458"/>
      <c r="P36" s="458"/>
      <c r="Q36" s="458"/>
      <c r="R36" s="458"/>
      <c r="S36" s="458"/>
      <c r="T36" s="458"/>
      <c r="U36" s="458"/>
      <c r="V36" s="458"/>
    </row>
    <row r="37" spans="2:25" ht="15" customHeight="1">
      <c r="B37" s="1361" t="s">
        <v>934</v>
      </c>
      <c r="C37" s="1361"/>
      <c r="D37" s="1361"/>
      <c r="E37" s="1361"/>
      <c r="F37" s="1261"/>
      <c r="G37" s="1261"/>
      <c r="H37" s="1261"/>
      <c r="I37" s="1261"/>
      <c r="J37" s="462"/>
      <c r="K37" s="1362" t="str">
        <f>IF(Application!S117="","",Application!S117)</f>
        <v/>
      </c>
      <c r="L37" s="1362"/>
      <c r="M37" s="26" t="s">
        <v>0</v>
      </c>
      <c r="N37" s="440" t="str">
        <f>IF(Application!V117="","",Application!V117)</f>
        <v/>
      </c>
      <c r="O37" s="26" t="s">
        <v>1</v>
      </c>
      <c r="P37" s="440" t="str">
        <f>IF(Application!X117="","",Application!X117)</f>
        <v/>
      </c>
      <c r="Q37" s="1363" t="s">
        <v>935</v>
      </c>
      <c r="R37" s="1363"/>
      <c r="S37" s="12" t="s">
        <v>936</v>
      </c>
      <c r="T37" s="12"/>
      <c r="U37" s="12"/>
      <c r="V37" s="66"/>
      <c r="W37" s="1364" t="str">
        <f>IF(Application!M117="","",Application!M117)</f>
        <v/>
      </c>
      <c r="X37" s="1364"/>
      <c r="Y37" s="1364"/>
    </row>
    <row r="38" spans="2:25" s="459" customFormat="1" ht="15" customHeight="1">
      <c r="B38" s="464" t="s">
        <v>198</v>
      </c>
      <c r="C38" s="461"/>
      <c r="D38" s="461"/>
      <c r="E38" s="461"/>
      <c r="F38" s="461"/>
      <c r="G38" s="465"/>
      <c r="H38" s="465"/>
      <c r="I38" s="465"/>
      <c r="J38" s="465"/>
      <c r="K38" s="465"/>
      <c r="L38" s="1356" t="s">
        <v>5</v>
      </c>
      <c r="M38" s="1356"/>
      <c r="N38" s="1356" t="s">
        <v>36</v>
      </c>
      <c r="O38" s="1356"/>
      <c r="P38" s="1356" t="s">
        <v>6</v>
      </c>
      <c r="Q38" s="1356"/>
      <c r="R38" s="466"/>
      <c r="S38" s="467" t="s">
        <v>937</v>
      </c>
      <c r="T38" s="468"/>
      <c r="U38" s="465"/>
      <c r="V38" s="469"/>
      <c r="W38" s="468"/>
      <c r="X38" s="467"/>
    </row>
    <row r="39" spans="2:25" ht="3" customHeight="1">
      <c r="B39" s="54"/>
      <c r="C39" s="56"/>
      <c r="D39" s="56"/>
      <c r="E39" s="56"/>
      <c r="F39" s="56"/>
      <c r="G39" s="5"/>
      <c r="H39" s="5"/>
      <c r="I39" s="5"/>
      <c r="J39" s="5"/>
      <c r="K39" s="5"/>
      <c r="L39" s="25"/>
      <c r="M39" s="25"/>
      <c r="N39" s="25"/>
      <c r="O39" s="25"/>
      <c r="P39" s="25"/>
      <c r="Q39" s="25"/>
      <c r="R39" s="25"/>
      <c r="S39" s="21"/>
      <c r="T39" s="23"/>
      <c r="U39" s="5"/>
      <c r="V39" s="10"/>
      <c r="W39" s="23"/>
      <c r="X39" s="21"/>
    </row>
    <row r="40" spans="2:25" ht="25.15" customHeight="1">
      <c r="B40" s="1357" t="s">
        <v>932</v>
      </c>
      <c r="C40" s="1358"/>
      <c r="D40" s="1358"/>
      <c r="E40" s="1470" t="str">
        <f>IF(Application!C119="","",Application!C119)</f>
        <v/>
      </c>
      <c r="F40" s="1470"/>
      <c r="G40" s="1470"/>
      <c r="H40" s="1470"/>
      <c r="I40" s="1470"/>
      <c r="J40" s="1470"/>
      <c r="K40" s="1470"/>
      <c r="L40" s="1470"/>
      <c r="M40" s="1470"/>
      <c r="N40" s="1470"/>
      <c r="O40" s="1470"/>
      <c r="P40" s="1470"/>
      <c r="Q40" s="1470"/>
      <c r="R40" s="1360" t="s">
        <v>933</v>
      </c>
      <c r="S40" s="1360"/>
      <c r="T40" s="1354" t="str">
        <f>IF(Application!AB117="","",Application!AB117)</f>
        <v/>
      </c>
      <c r="U40" s="1354"/>
      <c r="V40" s="1354"/>
      <c r="W40" s="1354"/>
      <c r="X40" s="1354"/>
      <c r="Y40" s="1354"/>
    </row>
    <row r="41" spans="2:25" ht="15" customHeight="1">
      <c r="C41" s="458"/>
      <c r="D41" s="458"/>
      <c r="E41" s="458"/>
      <c r="F41" s="458"/>
      <c r="G41" s="458"/>
      <c r="H41" s="458"/>
      <c r="I41" s="458"/>
      <c r="J41" s="458"/>
      <c r="K41" s="458"/>
      <c r="L41" s="458"/>
      <c r="M41" s="458"/>
      <c r="N41" s="458"/>
      <c r="O41" s="458"/>
      <c r="P41" s="458"/>
      <c r="Q41" s="458"/>
      <c r="R41" s="458"/>
      <c r="S41" s="458"/>
      <c r="T41" s="458"/>
      <c r="U41" s="458"/>
      <c r="V41" s="458"/>
    </row>
    <row r="42" spans="2:25" ht="15" customHeight="1">
      <c r="C42" s="445"/>
      <c r="D42" s="445"/>
      <c r="E42" s="445"/>
      <c r="F42" s="445"/>
      <c r="G42" s="445"/>
      <c r="H42" s="445"/>
      <c r="I42" s="445"/>
      <c r="J42" s="445"/>
      <c r="K42" s="445"/>
      <c r="L42" s="445"/>
      <c r="M42" s="445"/>
      <c r="N42" s="445"/>
      <c r="O42" s="445"/>
      <c r="P42" s="445"/>
      <c r="Q42" s="445"/>
      <c r="R42" s="445"/>
      <c r="S42" s="445"/>
      <c r="T42" s="445"/>
      <c r="U42" s="445"/>
      <c r="V42" s="445"/>
    </row>
    <row r="43" spans="2:25" ht="15" customHeight="1">
      <c r="C43" s="445"/>
      <c r="D43" s="445"/>
      <c r="E43" s="445"/>
      <c r="F43" s="445"/>
      <c r="G43" s="445"/>
      <c r="H43" s="445"/>
      <c r="I43" s="445"/>
      <c r="J43" s="445"/>
      <c r="K43" s="445"/>
      <c r="L43" s="445"/>
      <c r="M43" s="445"/>
      <c r="N43" s="445"/>
      <c r="O43" s="445"/>
      <c r="P43" s="445"/>
      <c r="Q43" s="445"/>
      <c r="R43" s="445"/>
      <c r="S43" s="445"/>
      <c r="T43" s="445"/>
      <c r="U43" s="445"/>
      <c r="V43" s="445"/>
    </row>
    <row r="44" spans="2:25" ht="15" customHeight="1">
      <c r="C44" s="445"/>
      <c r="D44" s="445"/>
      <c r="E44" s="445"/>
      <c r="F44" s="445"/>
      <c r="G44" s="445"/>
      <c r="H44" s="445"/>
      <c r="I44" s="445"/>
      <c r="J44" s="445"/>
      <c r="K44" s="445"/>
      <c r="L44" s="445"/>
      <c r="M44" s="445"/>
      <c r="N44" s="445"/>
      <c r="O44" s="445"/>
      <c r="P44" s="445"/>
      <c r="Q44" s="445"/>
      <c r="R44" s="445"/>
      <c r="S44" s="445"/>
      <c r="T44" s="445"/>
      <c r="U44" s="445"/>
      <c r="V44" s="445"/>
    </row>
    <row r="45" spans="2:25" ht="15" customHeight="1">
      <c r="C45" s="445"/>
      <c r="D45" s="445"/>
      <c r="E45" s="445"/>
      <c r="F45" s="445"/>
      <c r="G45" s="445"/>
      <c r="H45" s="445"/>
      <c r="I45" s="445"/>
      <c r="J45" s="445"/>
      <c r="K45" s="445"/>
      <c r="L45" s="445"/>
      <c r="M45" s="445"/>
      <c r="N45" s="445"/>
      <c r="O45" s="445"/>
      <c r="P45" s="445"/>
      <c r="Q45" s="445"/>
      <c r="R45" s="445"/>
      <c r="S45" s="445"/>
      <c r="T45" s="445"/>
      <c r="U45" s="445"/>
      <c r="V45" s="445"/>
    </row>
    <row r="46" spans="2:25" ht="15" customHeight="1">
      <c r="C46" s="445"/>
      <c r="D46" s="445"/>
      <c r="E46" s="445"/>
      <c r="F46" s="445"/>
      <c r="G46" s="445"/>
      <c r="H46" s="445"/>
      <c r="I46" s="445"/>
      <c r="J46" s="445"/>
      <c r="K46" s="445"/>
      <c r="L46" s="445"/>
      <c r="M46" s="445"/>
      <c r="N46" s="445"/>
      <c r="O46" s="445"/>
      <c r="P46" s="445"/>
      <c r="Q46" s="445"/>
      <c r="R46" s="445"/>
      <c r="S46" s="445"/>
      <c r="T46" s="445"/>
      <c r="U46" s="445"/>
      <c r="V46" s="445"/>
    </row>
    <row r="47" spans="2:25" ht="15" customHeight="1">
      <c r="C47" s="445"/>
      <c r="D47" s="445"/>
      <c r="E47" s="445"/>
      <c r="F47" s="445"/>
      <c r="G47" s="445"/>
      <c r="H47" s="445"/>
      <c r="I47" s="445"/>
      <c r="J47" s="445"/>
      <c r="K47" s="445"/>
      <c r="L47" s="445"/>
      <c r="M47" s="445"/>
      <c r="N47" s="445"/>
      <c r="O47" s="445"/>
      <c r="P47" s="445"/>
      <c r="Q47" s="445"/>
      <c r="R47" s="445"/>
      <c r="S47" s="445"/>
      <c r="T47" s="445"/>
      <c r="U47" s="445"/>
      <c r="V47" s="445"/>
    </row>
    <row r="48" spans="2:25" ht="15" customHeight="1">
      <c r="C48" s="445"/>
      <c r="D48" s="445"/>
      <c r="E48" s="445"/>
      <c r="F48" s="445"/>
      <c r="G48" s="445"/>
      <c r="H48" s="445"/>
      <c r="I48" s="445"/>
      <c r="J48" s="445"/>
      <c r="K48" s="445"/>
      <c r="L48" s="445"/>
      <c r="M48" s="445"/>
      <c r="N48" s="445"/>
      <c r="O48" s="445"/>
      <c r="P48" s="445"/>
      <c r="Q48" s="445"/>
      <c r="R48" s="445"/>
      <c r="S48" s="445"/>
      <c r="T48" s="445"/>
      <c r="U48" s="445"/>
      <c r="V48" s="445"/>
    </row>
    <row r="49" spans="3:22" ht="15" customHeight="1">
      <c r="C49" s="445"/>
      <c r="D49" s="445"/>
      <c r="E49" s="445"/>
      <c r="F49" s="445"/>
      <c r="G49" s="445"/>
      <c r="H49" s="445"/>
      <c r="I49" s="445"/>
      <c r="J49" s="445"/>
      <c r="K49" s="445"/>
      <c r="L49" s="445"/>
      <c r="M49" s="445"/>
      <c r="N49" s="445"/>
      <c r="O49" s="445"/>
      <c r="P49" s="445"/>
      <c r="Q49" s="445"/>
      <c r="R49" s="445"/>
      <c r="S49" s="445"/>
      <c r="T49" s="445"/>
      <c r="U49" s="445"/>
      <c r="V49" s="445"/>
    </row>
    <row r="50" spans="3:22" ht="15" customHeight="1">
      <c r="C50" s="445"/>
      <c r="D50" s="445"/>
      <c r="E50" s="445"/>
      <c r="F50" s="445"/>
      <c r="G50" s="445"/>
      <c r="H50" s="445"/>
      <c r="I50" s="445"/>
      <c r="J50" s="445"/>
      <c r="K50" s="445"/>
      <c r="L50" s="445"/>
      <c r="M50" s="445"/>
      <c r="N50" s="445"/>
      <c r="O50" s="445"/>
      <c r="P50" s="445"/>
      <c r="Q50" s="445"/>
      <c r="R50" s="445"/>
      <c r="S50" s="445"/>
      <c r="T50" s="445"/>
      <c r="U50" s="445"/>
      <c r="V50" s="445"/>
    </row>
    <row r="51" spans="3:22" ht="15" customHeight="1">
      <c r="C51" s="445"/>
      <c r="D51" s="445"/>
      <c r="E51" s="445"/>
      <c r="F51" s="445"/>
      <c r="G51" s="445"/>
      <c r="H51" s="445"/>
      <c r="I51" s="445"/>
      <c r="J51" s="445"/>
      <c r="K51" s="445"/>
      <c r="L51" s="445"/>
      <c r="M51" s="445"/>
      <c r="N51" s="445"/>
      <c r="O51" s="445"/>
      <c r="P51" s="445"/>
      <c r="Q51" s="445"/>
      <c r="R51" s="445"/>
      <c r="S51" s="445"/>
      <c r="T51" s="445"/>
      <c r="U51" s="445"/>
      <c r="V51" s="445"/>
    </row>
    <row r="52" spans="3:22" ht="15" customHeight="1">
      <c r="C52" s="445"/>
      <c r="D52" s="445"/>
      <c r="E52" s="445"/>
      <c r="F52" s="445"/>
      <c r="G52" s="445"/>
      <c r="H52" s="445"/>
      <c r="I52" s="445"/>
      <c r="J52" s="445"/>
      <c r="K52" s="445"/>
      <c r="L52" s="445"/>
      <c r="M52" s="445"/>
      <c r="N52" s="445"/>
      <c r="O52" s="445"/>
      <c r="P52" s="445"/>
      <c r="Q52" s="445"/>
      <c r="R52" s="445"/>
      <c r="S52" s="445"/>
      <c r="T52" s="445"/>
      <c r="U52" s="445"/>
      <c r="V52" s="445"/>
    </row>
    <row r="53" spans="3:22" ht="15" customHeight="1">
      <c r="C53" s="445"/>
      <c r="D53" s="445"/>
      <c r="E53" s="445"/>
      <c r="F53" s="445"/>
      <c r="G53" s="445"/>
      <c r="H53" s="445"/>
      <c r="I53" s="445"/>
      <c r="J53" s="445"/>
      <c r="K53" s="445"/>
      <c r="L53" s="445"/>
      <c r="M53" s="445"/>
      <c r="N53" s="445"/>
      <c r="O53" s="445"/>
      <c r="P53" s="445"/>
      <c r="Q53" s="445"/>
      <c r="R53" s="445"/>
      <c r="S53" s="445"/>
      <c r="T53" s="445"/>
      <c r="U53" s="445"/>
      <c r="V53" s="445"/>
    </row>
    <row r="54" spans="3:22" ht="15" customHeight="1">
      <c r="C54" s="445"/>
      <c r="D54" s="445"/>
      <c r="E54" s="445"/>
      <c r="F54" s="445"/>
      <c r="G54" s="445"/>
      <c r="H54" s="445"/>
      <c r="I54" s="445"/>
      <c r="J54" s="445"/>
      <c r="K54" s="445"/>
      <c r="L54" s="445"/>
      <c r="M54" s="445"/>
      <c r="N54" s="445"/>
      <c r="O54" s="445"/>
      <c r="P54" s="445"/>
      <c r="Q54" s="445"/>
      <c r="R54" s="445"/>
      <c r="S54" s="445"/>
      <c r="T54" s="445"/>
      <c r="U54" s="445"/>
      <c r="V54" s="445"/>
    </row>
    <row r="55" spans="3:22" ht="15" customHeight="1">
      <c r="C55" s="445"/>
      <c r="D55" s="445"/>
      <c r="E55" s="445"/>
      <c r="F55" s="445"/>
      <c r="G55" s="445"/>
      <c r="H55" s="445"/>
      <c r="I55" s="445"/>
      <c r="J55" s="445"/>
      <c r="K55" s="445"/>
      <c r="L55" s="445"/>
      <c r="M55" s="445"/>
      <c r="N55" s="445"/>
      <c r="O55" s="445"/>
      <c r="P55" s="445"/>
      <c r="Q55" s="445"/>
      <c r="R55" s="445"/>
      <c r="S55" s="445"/>
      <c r="T55" s="445"/>
      <c r="U55" s="445"/>
      <c r="V55" s="445"/>
    </row>
    <row r="56" spans="3:22" ht="15" customHeight="1">
      <c r="C56" s="445"/>
      <c r="D56" s="445"/>
      <c r="E56" s="445"/>
      <c r="F56" s="445"/>
      <c r="G56" s="445"/>
      <c r="H56" s="445"/>
      <c r="I56" s="445"/>
      <c r="J56" s="445"/>
      <c r="K56" s="445"/>
      <c r="L56" s="445"/>
      <c r="M56" s="445"/>
      <c r="N56" s="445"/>
      <c r="O56" s="445"/>
      <c r="P56" s="445"/>
      <c r="Q56" s="445"/>
      <c r="R56" s="445"/>
      <c r="S56" s="445"/>
      <c r="T56" s="445"/>
      <c r="U56" s="445"/>
      <c r="V56" s="445"/>
    </row>
    <row r="57" spans="3:22" ht="15" customHeight="1">
      <c r="C57" s="445"/>
      <c r="D57" s="445"/>
      <c r="E57" s="445"/>
      <c r="F57" s="445"/>
      <c r="G57" s="445"/>
      <c r="H57" s="445"/>
      <c r="I57" s="445"/>
      <c r="J57" s="445"/>
      <c r="K57" s="445"/>
      <c r="L57" s="445"/>
      <c r="M57" s="445"/>
      <c r="N57" s="445"/>
      <c r="O57" s="445"/>
      <c r="P57" s="445"/>
      <c r="Q57" s="445"/>
      <c r="R57" s="445"/>
      <c r="S57" s="445"/>
      <c r="T57" s="445"/>
      <c r="U57" s="445"/>
      <c r="V57" s="445"/>
    </row>
    <row r="58" spans="3:22" ht="15" customHeight="1">
      <c r="C58" s="445"/>
      <c r="D58" s="445"/>
      <c r="E58" s="445"/>
      <c r="F58" s="445"/>
      <c r="G58" s="445"/>
      <c r="H58" s="445"/>
      <c r="I58" s="445"/>
      <c r="J58" s="445"/>
      <c r="K58" s="445"/>
      <c r="L58" s="445"/>
      <c r="M58" s="445"/>
      <c r="N58" s="445"/>
      <c r="O58" s="445"/>
      <c r="P58" s="445"/>
      <c r="Q58" s="445"/>
      <c r="R58" s="445"/>
      <c r="S58" s="445"/>
      <c r="T58" s="445"/>
      <c r="U58" s="445"/>
      <c r="V58" s="445"/>
    </row>
    <row r="59" spans="3:22" ht="15" customHeight="1">
      <c r="C59" s="445"/>
      <c r="D59" s="445"/>
      <c r="E59" s="445"/>
      <c r="F59" s="445"/>
      <c r="G59" s="445"/>
      <c r="H59" s="445"/>
      <c r="I59" s="445"/>
      <c r="J59" s="445"/>
      <c r="K59" s="445"/>
      <c r="L59" s="445"/>
      <c r="M59" s="445"/>
      <c r="N59" s="445"/>
      <c r="O59" s="445"/>
      <c r="P59" s="445"/>
      <c r="Q59" s="445"/>
      <c r="R59" s="445"/>
      <c r="S59" s="445"/>
      <c r="T59" s="445"/>
      <c r="U59" s="445"/>
      <c r="V59" s="445"/>
    </row>
    <row r="60" spans="3:22" ht="15" customHeight="1">
      <c r="C60" s="445"/>
      <c r="D60" s="445"/>
      <c r="E60" s="445"/>
      <c r="F60" s="445"/>
      <c r="G60" s="445"/>
      <c r="H60" s="445"/>
      <c r="I60" s="445"/>
      <c r="J60" s="445"/>
      <c r="K60" s="445"/>
      <c r="L60" s="445"/>
      <c r="M60" s="445"/>
      <c r="N60" s="445"/>
      <c r="O60" s="445"/>
      <c r="P60" s="445"/>
      <c r="Q60" s="445"/>
      <c r="R60" s="445"/>
      <c r="S60" s="445"/>
      <c r="T60" s="445"/>
      <c r="U60" s="445"/>
      <c r="V60" s="445"/>
    </row>
    <row r="61" spans="3:22" ht="15" customHeight="1">
      <c r="C61" s="445"/>
      <c r="D61" s="445"/>
      <c r="E61" s="445"/>
      <c r="F61" s="445"/>
      <c r="G61" s="445"/>
      <c r="H61" s="445"/>
      <c r="I61" s="445"/>
      <c r="J61" s="445"/>
      <c r="K61" s="445"/>
      <c r="L61" s="445"/>
      <c r="M61" s="445"/>
      <c r="N61" s="445"/>
      <c r="O61" s="445"/>
      <c r="P61" s="445"/>
      <c r="Q61" s="445"/>
      <c r="R61" s="445"/>
      <c r="S61" s="445"/>
      <c r="T61" s="445"/>
      <c r="U61" s="445"/>
      <c r="V61" s="445"/>
    </row>
    <row r="62" spans="3:22" ht="15" customHeight="1">
      <c r="C62" s="445"/>
      <c r="D62" s="445"/>
      <c r="E62" s="445"/>
      <c r="F62" s="445"/>
      <c r="G62" s="445"/>
      <c r="H62" s="445"/>
      <c r="I62" s="445"/>
      <c r="J62" s="445"/>
      <c r="K62" s="445"/>
      <c r="L62" s="445"/>
      <c r="M62" s="445"/>
      <c r="N62" s="445"/>
      <c r="O62" s="445"/>
      <c r="P62" s="445"/>
      <c r="Q62" s="445"/>
      <c r="R62" s="445"/>
      <c r="S62" s="445"/>
      <c r="T62" s="445"/>
      <c r="U62" s="445"/>
      <c r="V62" s="445"/>
    </row>
    <row r="63" spans="3:22" ht="15" customHeight="1">
      <c r="C63" s="445"/>
      <c r="D63" s="445"/>
      <c r="E63" s="445"/>
      <c r="F63" s="445"/>
      <c r="G63" s="445"/>
      <c r="H63" s="445"/>
      <c r="I63" s="445"/>
      <c r="J63" s="445"/>
      <c r="K63" s="445"/>
      <c r="L63" s="445"/>
      <c r="M63" s="445"/>
      <c r="N63" s="445"/>
      <c r="O63" s="445"/>
      <c r="P63" s="445"/>
      <c r="Q63" s="445"/>
      <c r="R63" s="445"/>
      <c r="S63" s="445"/>
      <c r="T63" s="445"/>
      <c r="U63" s="445"/>
      <c r="V63" s="445"/>
    </row>
    <row r="64" spans="3:22" ht="15" customHeight="1">
      <c r="C64" s="445"/>
      <c r="D64" s="445"/>
      <c r="E64" s="445"/>
      <c r="F64" s="445"/>
      <c r="G64" s="445"/>
      <c r="H64" s="445"/>
      <c r="I64" s="445"/>
      <c r="J64" s="445"/>
      <c r="K64" s="445"/>
      <c r="L64" s="445"/>
      <c r="M64" s="445"/>
      <c r="N64" s="445"/>
      <c r="O64" s="445"/>
      <c r="P64" s="445"/>
      <c r="Q64" s="445"/>
      <c r="R64" s="445"/>
      <c r="S64" s="445"/>
      <c r="T64" s="445"/>
      <c r="U64" s="445"/>
      <c r="V64" s="445"/>
    </row>
    <row r="65" spans="3:22" ht="15" customHeight="1">
      <c r="C65" s="445"/>
      <c r="D65" s="445"/>
      <c r="E65" s="445"/>
      <c r="F65" s="445"/>
      <c r="G65" s="445"/>
      <c r="H65" s="445"/>
      <c r="I65" s="445"/>
      <c r="J65" s="445"/>
      <c r="K65" s="445"/>
      <c r="L65" s="445"/>
      <c r="M65" s="445"/>
      <c r="N65" s="445"/>
      <c r="O65" s="445"/>
      <c r="P65" s="445"/>
      <c r="Q65" s="445"/>
      <c r="R65" s="445"/>
      <c r="S65" s="445"/>
      <c r="T65" s="445"/>
      <c r="U65" s="445"/>
      <c r="V65" s="445"/>
    </row>
    <row r="66" spans="3:22" ht="15" customHeight="1">
      <c r="C66" s="445"/>
      <c r="D66" s="445"/>
      <c r="E66" s="445"/>
      <c r="F66" s="445"/>
      <c r="G66" s="445"/>
      <c r="H66" s="445"/>
      <c r="I66" s="445"/>
      <c r="J66" s="445"/>
      <c r="K66" s="445"/>
      <c r="L66" s="445"/>
      <c r="M66" s="445"/>
      <c r="N66" s="445"/>
      <c r="O66" s="445"/>
      <c r="P66" s="445"/>
      <c r="Q66" s="445"/>
      <c r="R66" s="445"/>
      <c r="S66" s="445"/>
      <c r="T66" s="445"/>
      <c r="U66" s="445"/>
      <c r="V66" s="445"/>
    </row>
    <row r="67" spans="3:22" ht="15" customHeight="1">
      <c r="C67" s="445"/>
      <c r="D67" s="445"/>
      <c r="E67" s="445"/>
      <c r="F67" s="445"/>
      <c r="G67" s="445"/>
      <c r="H67" s="445"/>
      <c r="I67" s="445"/>
      <c r="J67" s="445"/>
      <c r="K67" s="445"/>
      <c r="L67" s="445"/>
      <c r="M67" s="445"/>
      <c r="N67" s="445"/>
      <c r="O67" s="445"/>
      <c r="P67" s="445"/>
      <c r="Q67" s="445"/>
      <c r="R67" s="445"/>
      <c r="S67" s="445"/>
      <c r="T67" s="445"/>
      <c r="U67" s="445"/>
      <c r="V67" s="445"/>
    </row>
    <row r="68" spans="3:22" ht="15" customHeight="1">
      <c r="C68" s="445"/>
      <c r="D68" s="445"/>
      <c r="E68" s="445"/>
      <c r="F68" s="445"/>
      <c r="G68" s="445"/>
      <c r="H68" s="445"/>
      <c r="I68" s="445"/>
      <c r="J68" s="445"/>
      <c r="K68" s="445"/>
      <c r="L68" s="445"/>
      <c r="M68" s="445"/>
      <c r="N68" s="445"/>
      <c r="O68" s="445"/>
      <c r="P68" s="445"/>
      <c r="Q68" s="445"/>
      <c r="R68" s="445"/>
      <c r="S68" s="445"/>
      <c r="T68" s="445"/>
      <c r="U68" s="445"/>
      <c r="V68" s="445"/>
    </row>
  </sheetData>
  <sheetProtection algorithmName="SHA-512" hashValue="gEyPV5ThjiCHIfcZF+dekYSZYaZyl0lkvg2dFV/SKrnsFguatdQoIXVDxZZNWZl6btRJbBWEl3TP2w4yfQNZlA==" saltValue="M2xSpcPGg3fKXu1MtvWalg==" spinCount="100000" sheet="1" formatCells="0" selectLockedCells="1"/>
  <mergeCells count="57">
    <mergeCell ref="C11:Z11"/>
    <mergeCell ref="A1:Z1"/>
    <mergeCell ref="B2:I2"/>
    <mergeCell ref="A5:Z5"/>
    <mergeCell ref="A7:Z7"/>
    <mergeCell ref="A9:Z9"/>
    <mergeCell ref="Q16:Y16"/>
    <mergeCell ref="C13:Z13"/>
    <mergeCell ref="B15:E15"/>
    <mergeCell ref="F15:G15"/>
    <mergeCell ref="H15:J15"/>
    <mergeCell ref="K15:L15"/>
    <mergeCell ref="M15:P15"/>
    <mergeCell ref="Q15:Y15"/>
    <mergeCell ref="B16:E16"/>
    <mergeCell ref="F16:G16"/>
    <mergeCell ref="H16:J16"/>
    <mergeCell ref="K16:L16"/>
    <mergeCell ref="M16:P16"/>
    <mergeCell ref="K30:O30"/>
    <mergeCell ref="B18:Z18"/>
    <mergeCell ref="C20:G20"/>
    <mergeCell ref="J20:L20"/>
    <mergeCell ref="O20:P20"/>
    <mergeCell ref="B23:Y23"/>
    <mergeCell ref="A25:Z25"/>
    <mergeCell ref="A27:Z27"/>
    <mergeCell ref="K29:O29"/>
    <mergeCell ref="P29:R29"/>
    <mergeCell ref="T29:U29"/>
    <mergeCell ref="W29:X29"/>
    <mergeCell ref="K37:L37"/>
    <mergeCell ref="Q37:R37"/>
    <mergeCell ref="W37:Y37"/>
    <mergeCell ref="B32:E32"/>
    <mergeCell ref="F32:I32"/>
    <mergeCell ref="K32:L32"/>
    <mergeCell ref="Q32:R32"/>
    <mergeCell ref="L33:M33"/>
    <mergeCell ref="N33:O33"/>
    <mergeCell ref="P33:Q33"/>
    <mergeCell ref="T40:Y40"/>
    <mergeCell ref="C21:G21"/>
    <mergeCell ref="I21:L21"/>
    <mergeCell ref="N21:Q21"/>
    <mergeCell ref="L38:M38"/>
    <mergeCell ref="N38:O38"/>
    <mergeCell ref="P38:Q38"/>
    <mergeCell ref="B40:D40"/>
    <mergeCell ref="E40:Q40"/>
    <mergeCell ref="R40:S40"/>
    <mergeCell ref="B35:D35"/>
    <mergeCell ref="E35:Q35"/>
    <mergeCell ref="R35:S35"/>
    <mergeCell ref="T35:Y35"/>
    <mergeCell ref="B37:E37"/>
    <mergeCell ref="F37:I37"/>
  </mergeCells>
  <phoneticPr fontId="34"/>
  <dataValidations count="5">
    <dataValidation imeMode="halfAlpha" allowBlank="1" showInputMessage="1" showErrorMessage="1" sqref="M16:P16" xr:uid="{074C3CE1-E607-4084-A1E6-81E0347ED74E}"/>
    <dataValidation imeMode="hiragana" allowBlank="1" showInputMessage="1" showErrorMessage="1" sqref="Q16:Y16 K16:L16" xr:uid="{D6FAC3DF-45C0-47B7-9E94-09937831707D}"/>
    <dataValidation type="list" allowBlank="1" showInputMessage="1" showErrorMessage="1" sqref="H16:J16" xr:uid="{77BE948E-F16E-46C9-864E-C20785D3EA56}">
      <formula1>"中国,中国(香港),中国(澳门),韓国,台湾,Bangladesh,Cambodia,India,Indonesia,Malaysia,Mongolia,Myanmar,Nepal,Pakistan,Philippines,Russia,SriLanka,Thailand,Vietnam,Australia,Austria,Brunei,Canada,Cyprus,Maldives,NewZealand,SaudiArabia,Singapore,Turkey,UnitedKingdom,USA"</formula1>
    </dataValidation>
    <dataValidation type="list" allowBlank="1" showInputMessage="1" showErrorMessage="1" sqref="F16:G16" xr:uid="{CC2971E6-2E97-4AAB-BAAB-C795DF9BA3EB}">
      <formula1>"男,女"</formula1>
    </dataValidation>
    <dataValidation type="list" allowBlank="1" showInputMessage="1" showErrorMessage="1" sqref="B11 B13 B20 I20 N20" xr:uid="{904C50C6-B7DF-4CB6-9F1D-0512F0DD87A7}">
      <formula1>"□,■"</formula1>
    </dataValidation>
  </dataValidations>
  <printOptions horizontalCentered="1"/>
  <pageMargins left="0.19685039370078741" right="0.19685039370078741" top="0.19685039370078741" bottom="0.19685039370078741" header="0" footer="0"/>
  <pageSetup paperSize="9" scale="9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67FDA-ABBB-4848-8091-F651B4711935}">
  <sheetPr>
    <pageSetUpPr fitToPage="1"/>
  </sheetPr>
  <dimension ref="A1:U45"/>
  <sheetViews>
    <sheetView showGridLines="0" topLeftCell="A7" workbookViewId="0">
      <selection activeCell="V7" sqref="V7"/>
    </sheetView>
  </sheetViews>
  <sheetFormatPr defaultColWidth="3.625" defaultRowHeight="15" customHeight="1"/>
  <cols>
    <col min="1" max="16384" width="3.625" style="591"/>
  </cols>
  <sheetData>
    <row r="1" spans="1:21" ht="45" customHeight="1">
      <c r="A1" s="1974" t="s">
        <v>1119</v>
      </c>
      <c r="B1" s="1975"/>
      <c r="C1" s="1975"/>
      <c r="D1" s="1975"/>
      <c r="E1" s="1975"/>
      <c r="F1" s="1975"/>
      <c r="G1" s="1975"/>
      <c r="H1" s="1975"/>
      <c r="I1" s="1975"/>
      <c r="J1" s="1975"/>
      <c r="K1" s="1975"/>
      <c r="L1" s="1975"/>
      <c r="M1" s="1975"/>
      <c r="N1" s="1975"/>
      <c r="O1" s="1975"/>
      <c r="P1" s="1975"/>
      <c r="Q1" s="1975"/>
      <c r="R1" s="1975"/>
      <c r="S1" s="1975"/>
      <c r="T1" s="1975"/>
      <c r="U1" s="1975"/>
    </row>
    <row r="2" spans="1:21" s="592" customFormat="1" ht="15" customHeight="1"/>
    <row r="3" spans="1:21" s="592" customFormat="1" ht="15" customHeight="1"/>
    <row r="4" spans="1:21" s="592" customFormat="1" ht="19.899999999999999" customHeight="1">
      <c r="L4" s="1978" t="str">
        <f>IF(Application!V152="","",Application!V152)</f>
        <v/>
      </c>
      <c r="M4" s="1978"/>
      <c r="N4" s="1978"/>
      <c r="O4" s="593" t="s">
        <v>0</v>
      </c>
      <c r="P4" s="1978" t="str">
        <f>IF(Application!Z152="","",Application!Z152)</f>
        <v/>
      </c>
      <c r="Q4" s="1978"/>
      <c r="R4" s="593" t="s">
        <v>1</v>
      </c>
      <c r="S4" s="1978" t="str">
        <f>IF(Application!AC152="","",Application!AC152)</f>
        <v/>
      </c>
      <c r="T4" s="1978"/>
      <c r="U4" s="593" t="s">
        <v>2</v>
      </c>
    </row>
    <row r="5" spans="1:21" s="592" customFormat="1" ht="19.899999999999999" customHeight="1"/>
    <row r="6" spans="1:21" s="592" customFormat="1" ht="19.899999999999999" customHeight="1"/>
    <row r="7" spans="1:21" s="592" customFormat="1" ht="19.899999999999999" customHeight="1">
      <c r="H7" s="1976" t="s">
        <v>1121</v>
      </c>
      <c r="I7" s="1976"/>
      <c r="J7" s="1976"/>
      <c r="K7" s="1976"/>
      <c r="L7" s="1976"/>
      <c r="M7" s="1976"/>
      <c r="N7" s="1977" t="str">
        <f>IF(AND(Application!F29="",Application!M29=""),"",Application!F29&amp;" "&amp;Application!M29)</f>
        <v/>
      </c>
      <c r="O7" s="1977"/>
      <c r="P7" s="1977"/>
      <c r="Q7" s="1977"/>
      <c r="R7" s="1977"/>
      <c r="S7" s="1977"/>
      <c r="T7" s="1977"/>
      <c r="U7" s="1977"/>
    </row>
    <row r="8" spans="1:21" s="592" customFormat="1" ht="19.899999999999999" customHeight="1"/>
    <row r="9" spans="1:21" s="592" customFormat="1" ht="19.899999999999999" customHeight="1"/>
    <row r="10" spans="1:21" s="592" customFormat="1" ht="19.899999999999999" customHeight="1">
      <c r="H10" s="1976" t="s">
        <v>1120</v>
      </c>
      <c r="I10" s="1976"/>
      <c r="J10" s="1976"/>
      <c r="K10" s="1976"/>
      <c r="L10" s="1976"/>
      <c r="M10" s="1976"/>
      <c r="N10" s="1977" t="str">
        <f>IF(Application!F31="","",Application!F31)</f>
        <v>中国</v>
      </c>
      <c r="O10" s="1977"/>
      <c r="P10" s="1977"/>
      <c r="Q10" s="1977"/>
      <c r="R10" s="1977"/>
      <c r="S10" s="1977"/>
      <c r="T10" s="1977"/>
      <c r="U10" s="1977"/>
    </row>
    <row r="11" spans="1:21" s="592" customFormat="1" ht="19.899999999999999" customHeight="1"/>
    <row r="12" spans="1:21" s="592" customFormat="1" ht="19.899999999999999" customHeight="1"/>
    <row r="13" spans="1:21" s="592" customFormat="1" ht="19.899999999999999" customHeight="1"/>
    <row r="14" spans="1:21" s="592" customFormat="1" ht="19.899999999999999" customHeight="1"/>
    <row r="15" spans="1:21" s="592" customFormat="1" ht="19.899999999999999" customHeight="1">
      <c r="B15" s="1972" t="s">
        <v>1122</v>
      </c>
      <c r="C15" s="1972"/>
      <c r="D15" s="1972"/>
      <c r="E15" s="1972"/>
      <c r="F15" s="1972"/>
      <c r="G15" s="1972"/>
      <c r="H15" s="1973"/>
      <c r="I15" s="1973"/>
      <c r="J15" s="1973"/>
      <c r="K15" s="1973"/>
      <c r="L15" s="1973"/>
      <c r="M15" s="1973"/>
      <c r="N15" s="1973"/>
      <c r="O15" s="1972" t="s">
        <v>1123</v>
      </c>
      <c r="P15" s="1972"/>
      <c r="Q15" s="1972"/>
      <c r="R15" s="1972"/>
      <c r="S15" s="1972"/>
      <c r="T15" s="1972"/>
      <c r="U15" s="1972"/>
    </row>
    <row r="16" spans="1:21" s="592" customFormat="1" ht="19.899999999999999" customHeight="1"/>
    <row r="17" spans="2:21" s="592" customFormat="1" ht="19.899999999999999" customHeight="1"/>
    <row r="18" spans="2:21" s="592" customFormat="1" ht="19.899999999999999" customHeight="1"/>
    <row r="19" spans="2:21" s="592" customFormat="1" ht="19.899999999999999" customHeight="1">
      <c r="B19" s="1972" t="s">
        <v>1124</v>
      </c>
      <c r="C19" s="1972"/>
      <c r="D19" s="1972"/>
      <c r="E19" s="1973"/>
      <c r="F19" s="1973"/>
      <c r="G19" s="1973"/>
      <c r="H19" s="1973"/>
      <c r="I19" s="1973"/>
      <c r="J19" s="1973"/>
      <c r="K19" s="1973"/>
      <c r="L19" s="1971" t="s">
        <v>1125</v>
      </c>
      <c r="M19" s="1971"/>
      <c r="N19" s="1971"/>
      <c r="O19" s="1971"/>
      <c r="P19" s="1971"/>
      <c r="Q19" s="1971"/>
      <c r="R19" s="1971"/>
      <c r="S19" s="1971"/>
      <c r="T19" s="1971"/>
      <c r="U19" s="1971"/>
    </row>
    <row r="20" spans="2:21" s="592" customFormat="1" ht="19.899999999999999" customHeight="1"/>
    <row r="21" spans="2:21" s="592" customFormat="1" ht="19.899999999999999" customHeight="1"/>
    <row r="22" spans="2:21" s="592" customFormat="1" ht="19.899999999999999" customHeight="1"/>
    <row r="23" spans="2:21" s="592" customFormat="1" ht="19.899999999999999" customHeight="1"/>
    <row r="24" spans="2:21" s="592" customFormat="1" ht="19.899999999999999" customHeight="1"/>
    <row r="25" spans="2:21" s="592" customFormat="1" ht="108.6" customHeight="1">
      <c r="B25" s="1970" t="s">
        <v>1126</v>
      </c>
      <c r="C25" s="1971"/>
      <c r="D25" s="1971"/>
      <c r="E25" s="1971"/>
      <c r="F25" s="1971"/>
      <c r="G25" s="1971"/>
      <c r="H25" s="1971"/>
      <c r="I25" s="1971"/>
      <c r="J25" s="1971"/>
      <c r="K25" s="1971"/>
      <c r="L25" s="1971"/>
      <c r="M25" s="1971"/>
      <c r="N25" s="1971"/>
      <c r="O25" s="1971"/>
      <c r="P25" s="1971"/>
      <c r="Q25" s="1971"/>
      <c r="R25" s="1971"/>
      <c r="S25" s="1971"/>
      <c r="T25" s="1971"/>
      <c r="U25" s="1971"/>
    </row>
    <row r="26" spans="2:21" s="592" customFormat="1" ht="15" customHeight="1"/>
    <row r="27" spans="2:21" s="592" customFormat="1" ht="15" customHeight="1"/>
    <row r="28" spans="2:21" s="592" customFormat="1" ht="15" customHeight="1"/>
    <row r="29" spans="2:21" s="592" customFormat="1" ht="15" customHeight="1"/>
    <row r="30" spans="2:21" s="592" customFormat="1" ht="15" customHeight="1"/>
    <row r="31" spans="2:21" s="592" customFormat="1" ht="15" customHeight="1"/>
    <row r="32" spans="2:21" s="592" customFormat="1" ht="15" customHeight="1"/>
    <row r="33" s="592" customFormat="1" ht="15" customHeight="1"/>
    <row r="34" s="592" customFormat="1" ht="15" customHeight="1"/>
    <row r="35" s="592" customFormat="1" ht="15" customHeight="1"/>
    <row r="36" s="592" customFormat="1" ht="15" customHeight="1"/>
    <row r="37" s="592" customFormat="1" ht="15" customHeight="1"/>
    <row r="38" s="592" customFormat="1" ht="15" customHeight="1"/>
    <row r="39" s="592" customFormat="1" ht="15" customHeight="1"/>
    <row r="40" s="592" customFormat="1" ht="15" customHeight="1"/>
    <row r="41" s="592" customFormat="1" ht="15" customHeight="1"/>
    <row r="42" s="592" customFormat="1" ht="15" customHeight="1"/>
    <row r="43" s="592" customFormat="1" ht="15" customHeight="1"/>
    <row r="44" s="592" customFormat="1" ht="15" customHeight="1"/>
    <row r="45" s="592" customFormat="1" ht="15" customHeight="1"/>
  </sheetData>
  <sheetProtection algorithmName="SHA-512" hashValue="IribYl2jB/SemYp7pqeRhDjE1PnayiPFdrSXq/snLXf6UjIKBXDpsJIZvwZb+DsxFeygR1PbOR4a07b1MkWxGg==" saltValue="FYSuFOvWSkhmE7tUwGqZBQ==" spinCount="100000" sheet="1" formatCells="0" selectLockedCells="1"/>
  <mergeCells count="15">
    <mergeCell ref="B25:U25"/>
    <mergeCell ref="B19:D19"/>
    <mergeCell ref="E19:K19"/>
    <mergeCell ref="B15:G15"/>
    <mergeCell ref="A1:U1"/>
    <mergeCell ref="H10:M10"/>
    <mergeCell ref="N10:U10"/>
    <mergeCell ref="O15:U15"/>
    <mergeCell ref="H15:N15"/>
    <mergeCell ref="L19:U19"/>
    <mergeCell ref="L4:N4"/>
    <mergeCell ref="P4:Q4"/>
    <mergeCell ref="S4:T4"/>
    <mergeCell ref="N7:U7"/>
    <mergeCell ref="H7:M7"/>
  </mergeCells>
  <phoneticPr fontId="34"/>
  <printOptions horizontalCentered="1"/>
  <pageMargins left="0.19685039370078741" right="0.19685039370078741" top="1.1811023622047245" bottom="0.19685039370078741" header="0" footer="0"/>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D08AB-5911-4085-B6D8-23465726D2F3}">
  <sheetPr>
    <pageSetUpPr fitToPage="1"/>
  </sheetPr>
  <dimension ref="A1:BK37"/>
  <sheetViews>
    <sheetView showGridLines="0" view="pageBreakPreview" zoomScaleNormal="100" zoomScaleSheetLayoutView="100" workbookViewId="0">
      <selection activeCell="L4" sqref="L4:N4"/>
    </sheetView>
  </sheetViews>
  <sheetFormatPr defaultColWidth="3.625" defaultRowHeight="15" customHeight="1"/>
  <cols>
    <col min="1" max="16384" width="3.625" style="591"/>
  </cols>
  <sheetData>
    <row r="1" spans="1:63" ht="45" customHeight="1">
      <c r="A1" s="1974" t="s">
        <v>1127</v>
      </c>
      <c r="B1" s="1975"/>
      <c r="C1" s="1975"/>
      <c r="D1" s="1975"/>
      <c r="E1" s="1975"/>
      <c r="F1" s="1975"/>
      <c r="G1" s="1975"/>
      <c r="H1" s="1975"/>
      <c r="I1" s="1975"/>
      <c r="J1" s="1975"/>
      <c r="K1" s="1975"/>
      <c r="L1" s="1975"/>
      <c r="M1" s="1975"/>
      <c r="N1" s="1975"/>
      <c r="O1" s="1975"/>
      <c r="P1" s="1975"/>
      <c r="Q1" s="1975"/>
      <c r="R1" s="1975"/>
      <c r="S1" s="1975"/>
      <c r="T1" s="1975"/>
      <c r="U1" s="1975"/>
    </row>
    <row r="2" spans="1:63" s="592" customFormat="1" ht="15" customHeight="1"/>
    <row r="3" spans="1:63" s="592" customFormat="1" ht="15" customHeight="1"/>
    <row r="4" spans="1:63" s="592" customFormat="1" ht="19.899999999999999" customHeight="1">
      <c r="L4" s="1978" t="str">
        <f>IF(Application!V152="","",Application!V152)</f>
        <v/>
      </c>
      <c r="M4" s="1978"/>
      <c r="N4" s="1978"/>
      <c r="O4" s="593" t="s">
        <v>0</v>
      </c>
      <c r="P4" s="1978" t="str">
        <f>IF(Application!Z152="","",Application!Z152)</f>
        <v/>
      </c>
      <c r="Q4" s="1978"/>
      <c r="R4" s="593" t="s">
        <v>1</v>
      </c>
      <c r="S4" s="1978" t="str">
        <f>IF(Application!AC152="","",Application!AC152)</f>
        <v/>
      </c>
      <c r="T4" s="1978"/>
      <c r="U4" s="593" t="s">
        <v>2</v>
      </c>
    </row>
    <row r="5" spans="1:63" s="592" customFormat="1" ht="19.899999999999999" customHeight="1"/>
    <row r="6" spans="1:63" s="592" customFormat="1" ht="19.899999999999999" customHeight="1"/>
    <row r="7" spans="1:63" s="592" customFormat="1" ht="19.899999999999999" customHeight="1">
      <c r="H7" s="1989" t="s">
        <v>1121</v>
      </c>
      <c r="I7" s="1989"/>
      <c r="J7" s="1989"/>
      <c r="K7" s="1989"/>
      <c r="L7" s="1989"/>
      <c r="M7" s="1989"/>
      <c r="N7" s="1990" t="str">
        <f>IF(AND(Application!F29="",Application!M29=""),"",Application!F29&amp;" "&amp;Application!M29)</f>
        <v/>
      </c>
      <c r="O7" s="1990"/>
      <c r="P7" s="1990"/>
      <c r="Q7" s="1990"/>
      <c r="R7" s="1990"/>
      <c r="S7" s="1990"/>
      <c r="T7" s="1990"/>
      <c r="U7" s="1990"/>
    </row>
    <row r="8" spans="1:63" s="592" customFormat="1" ht="19.899999999999999" customHeight="1"/>
    <row r="9" spans="1:63" s="592" customFormat="1" ht="19.899999999999999" customHeight="1"/>
    <row r="10" spans="1:63" s="592" customFormat="1" ht="19.899999999999999" customHeight="1">
      <c r="H10" s="1989" t="s">
        <v>1120</v>
      </c>
      <c r="I10" s="1989"/>
      <c r="J10" s="1989"/>
      <c r="K10" s="1989"/>
      <c r="L10" s="1989"/>
      <c r="M10" s="1989"/>
      <c r="N10" s="1990" t="str">
        <f>IF(Application!F31="","",Application!F31)</f>
        <v>中国</v>
      </c>
      <c r="O10" s="1990"/>
      <c r="P10" s="1990"/>
      <c r="Q10" s="1990"/>
      <c r="R10" s="1990"/>
      <c r="S10" s="1990"/>
      <c r="T10" s="1990"/>
      <c r="U10" s="1990"/>
    </row>
    <row r="11" spans="1:63" s="592" customFormat="1" ht="19.899999999999999" customHeight="1"/>
    <row r="12" spans="1:63" s="592" customFormat="1" ht="19.899999999999999" customHeight="1"/>
    <row r="13" spans="1:63" s="592" customFormat="1" ht="19.899999999999999" customHeight="1">
      <c r="A13" s="1971" t="s">
        <v>1128</v>
      </c>
      <c r="B13" s="1971"/>
      <c r="C13" s="1971"/>
      <c r="D13" s="1971"/>
      <c r="E13" s="1971"/>
      <c r="F13" s="1971"/>
      <c r="G13" s="1971"/>
      <c r="H13" s="1971"/>
      <c r="I13" s="1971"/>
      <c r="J13" s="1971"/>
      <c r="K13" s="1971"/>
      <c r="L13" s="1971"/>
      <c r="M13" s="1971"/>
      <c r="N13" s="1971"/>
      <c r="O13" s="1971"/>
      <c r="P13" s="1971"/>
      <c r="Q13" s="1971"/>
      <c r="R13" s="1971"/>
      <c r="S13" s="1971"/>
      <c r="T13" s="1971"/>
      <c r="U13" s="1971"/>
    </row>
    <row r="14" spans="1:63" s="592" customFormat="1" ht="19.899999999999999" customHeight="1">
      <c r="B14" s="1980"/>
      <c r="C14" s="1981"/>
      <c r="D14" s="1981"/>
      <c r="E14" s="1981"/>
      <c r="F14" s="1981"/>
      <c r="G14" s="1981"/>
      <c r="H14" s="1981"/>
      <c r="I14" s="1981"/>
      <c r="J14" s="1981"/>
      <c r="K14" s="1981"/>
      <c r="L14" s="1981"/>
      <c r="M14" s="1981"/>
      <c r="N14" s="1981"/>
      <c r="O14" s="1981"/>
      <c r="P14" s="1981"/>
      <c r="Q14" s="1981"/>
      <c r="R14" s="1981"/>
      <c r="S14" s="1981"/>
      <c r="T14" s="1981"/>
      <c r="U14" s="1982"/>
      <c r="W14" s="1980"/>
      <c r="X14" s="1981"/>
      <c r="Y14" s="1981"/>
      <c r="Z14" s="1981"/>
      <c r="AA14" s="1981"/>
      <c r="AB14" s="1981"/>
      <c r="AC14" s="1981"/>
      <c r="AD14" s="1981"/>
      <c r="AE14" s="1981"/>
      <c r="AF14" s="1981"/>
      <c r="AG14" s="1981"/>
      <c r="AH14" s="1981"/>
      <c r="AI14" s="1981"/>
      <c r="AJ14" s="1981"/>
      <c r="AK14" s="1981"/>
      <c r="AL14" s="1981"/>
      <c r="AM14" s="1981"/>
      <c r="AN14" s="1981"/>
      <c r="AO14" s="1981"/>
      <c r="AP14" s="1982"/>
      <c r="AR14" s="1980"/>
      <c r="AS14" s="1981"/>
      <c r="AT14" s="1981"/>
      <c r="AU14" s="1981"/>
      <c r="AV14" s="1981"/>
      <c r="AW14" s="1981"/>
      <c r="AX14" s="1981"/>
      <c r="AY14" s="1981"/>
      <c r="AZ14" s="1981"/>
      <c r="BA14" s="1981"/>
      <c r="BB14" s="1981"/>
      <c r="BC14" s="1981"/>
      <c r="BD14" s="1981"/>
      <c r="BE14" s="1981"/>
      <c r="BF14" s="1981"/>
      <c r="BG14" s="1981"/>
      <c r="BH14" s="1981"/>
      <c r="BI14" s="1981"/>
      <c r="BJ14" s="1981"/>
      <c r="BK14" s="1982"/>
    </row>
    <row r="15" spans="1:63" s="592" customFormat="1" ht="19.899999999999999" customHeight="1">
      <c r="B15" s="1983"/>
      <c r="C15" s="1984"/>
      <c r="D15" s="1984"/>
      <c r="E15" s="1984"/>
      <c r="F15" s="1984"/>
      <c r="G15" s="1984"/>
      <c r="H15" s="1984"/>
      <c r="I15" s="1984"/>
      <c r="J15" s="1984"/>
      <c r="K15" s="1984"/>
      <c r="L15" s="1984"/>
      <c r="M15" s="1984"/>
      <c r="N15" s="1984"/>
      <c r="O15" s="1984"/>
      <c r="P15" s="1984"/>
      <c r="Q15" s="1984"/>
      <c r="R15" s="1984"/>
      <c r="S15" s="1984"/>
      <c r="T15" s="1984"/>
      <c r="U15" s="1985"/>
      <c r="W15" s="1983"/>
      <c r="X15" s="1984"/>
      <c r="Y15" s="1984"/>
      <c r="Z15" s="1984"/>
      <c r="AA15" s="1984"/>
      <c r="AB15" s="1984"/>
      <c r="AC15" s="1984"/>
      <c r="AD15" s="1984"/>
      <c r="AE15" s="1984"/>
      <c r="AF15" s="1984"/>
      <c r="AG15" s="1984"/>
      <c r="AH15" s="1984"/>
      <c r="AI15" s="1984"/>
      <c r="AJ15" s="1984"/>
      <c r="AK15" s="1984"/>
      <c r="AL15" s="1984"/>
      <c r="AM15" s="1984"/>
      <c r="AN15" s="1984"/>
      <c r="AO15" s="1984"/>
      <c r="AP15" s="1985"/>
      <c r="AR15" s="1983"/>
      <c r="AS15" s="1984"/>
      <c r="AT15" s="1984"/>
      <c r="AU15" s="1984"/>
      <c r="AV15" s="1984"/>
      <c r="AW15" s="1984"/>
      <c r="AX15" s="1984"/>
      <c r="AY15" s="1984"/>
      <c r="AZ15" s="1984"/>
      <c r="BA15" s="1984"/>
      <c r="BB15" s="1984"/>
      <c r="BC15" s="1984"/>
      <c r="BD15" s="1984"/>
      <c r="BE15" s="1984"/>
      <c r="BF15" s="1984"/>
      <c r="BG15" s="1984"/>
      <c r="BH15" s="1984"/>
      <c r="BI15" s="1984"/>
      <c r="BJ15" s="1984"/>
      <c r="BK15" s="1985"/>
    </row>
    <row r="16" spans="1:63" s="592" customFormat="1" ht="19.899999999999999" customHeight="1">
      <c r="B16" s="1983"/>
      <c r="C16" s="1984"/>
      <c r="D16" s="1984"/>
      <c r="E16" s="1984"/>
      <c r="F16" s="1984"/>
      <c r="G16" s="1984"/>
      <c r="H16" s="1984"/>
      <c r="I16" s="1984"/>
      <c r="J16" s="1984"/>
      <c r="K16" s="1984"/>
      <c r="L16" s="1984"/>
      <c r="M16" s="1984"/>
      <c r="N16" s="1984"/>
      <c r="O16" s="1984"/>
      <c r="P16" s="1984"/>
      <c r="Q16" s="1984"/>
      <c r="R16" s="1984"/>
      <c r="S16" s="1984"/>
      <c r="T16" s="1984"/>
      <c r="U16" s="1985"/>
      <c r="W16" s="1983"/>
      <c r="X16" s="1984"/>
      <c r="Y16" s="1984"/>
      <c r="Z16" s="1984"/>
      <c r="AA16" s="1984"/>
      <c r="AB16" s="1984"/>
      <c r="AC16" s="1984"/>
      <c r="AD16" s="1984"/>
      <c r="AE16" s="1984"/>
      <c r="AF16" s="1984"/>
      <c r="AG16" s="1984"/>
      <c r="AH16" s="1984"/>
      <c r="AI16" s="1984"/>
      <c r="AJ16" s="1984"/>
      <c r="AK16" s="1984"/>
      <c r="AL16" s="1984"/>
      <c r="AM16" s="1984"/>
      <c r="AN16" s="1984"/>
      <c r="AO16" s="1984"/>
      <c r="AP16" s="1985"/>
      <c r="AR16" s="1983"/>
      <c r="AS16" s="1984"/>
      <c r="AT16" s="1984"/>
      <c r="AU16" s="1984"/>
      <c r="AV16" s="1984"/>
      <c r="AW16" s="1984"/>
      <c r="AX16" s="1984"/>
      <c r="AY16" s="1984"/>
      <c r="AZ16" s="1984"/>
      <c r="BA16" s="1984"/>
      <c r="BB16" s="1984"/>
      <c r="BC16" s="1984"/>
      <c r="BD16" s="1984"/>
      <c r="BE16" s="1984"/>
      <c r="BF16" s="1984"/>
      <c r="BG16" s="1984"/>
      <c r="BH16" s="1984"/>
      <c r="BI16" s="1984"/>
      <c r="BJ16" s="1984"/>
      <c r="BK16" s="1985"/>
    </row>
    <row r="17" spans="1:63" s="592" customFormat="1" ht="19.899999999999999" customHeight="1">
      <c r="B17" s="1983"/>
      <c r="C17" s="1984"/>
      <c r="D17" s="1984"/>
      <c r="E17" s="1984"/>
      <c r="F17" s="1984"/>
      <c r="G17" s="1984"/>
      <c r="H17" s="1984"/>
      <c r="I17" s="1984"/>
      <c r="J17" s="1984"/>
      <c r="K17" s="1984"/>
      <c r="L17" s="1984"/>
      <c r="M17" s="1984"/>
      <c r="N17" s="1984"/>
      <c r="O17" s="1984"/>
      <c r="P17" s="1984"/>
      <c r="Q17" s="1984"/>
      <c r="R17" s="1984"/>
      <c r="S17" s="1984"/>
      <c r="T17" s="1984"/>
      <c r="U17" s="1985"/>
      <c r="W17" s="1983"/>
      <c r="X17" s="1984"/>
      <c r="Y17" s="1984"/>
      <c r="Z17" s="1984"/>
      <c r="AA17" s="1984"/>
      <c r="AB17" s="1984"/>
      <c r="AC17" s="1984"/>
      <c r="AD17" s="1984"/>
      <c r="AE17" s="1984"/>
      <c r="AF17" s="1984"/>
      <c r="AG17" s="1984"/>
      <c r="AH17" s="1984"/>
      <c r="AI17" s="1984"/>
      <c r="AJ17" s="1984"/>
      <c r="AK17" s="1984"/>
      <c r="AL17" s="1984"/>
      <c r="AM17" s="1984"/>
      <c r="AN17" s="1984"/>
      <c r="AO17" s="1984"/>
      <c r="AP17" s="1985"/>
      <c r="AR17" s="1983"/>
      <c r="AS17" s="1984"/>
      <c r="AT17" s="1984"/>
      <c r="AU17" s="1984"/>
      <c r="AV17" s="1984"/>
      <c r="AW17" s="1984"/>
      <c r="AX17" s="1984"/>
      <c r="AY17" s="1984"/>
      <c r="AZ17" s="1984"/>
      <c r="BA17" s="1984"/>
      <c r="BB17" s="1984"/>
      <c r="BC17" s="1984"/>
      <c r="BD17" s="1984"/>
      <c r="BE17" s="1984"/>
      <c r="BF17" s="1984"/>
      <c r="BG17" s="1984"/>
      <c r="BH17" s="1984"/>
      <c r="BI17" s="1984"/>
      <c r="BJ17" s="1984"/>
      <c r="BK17" s="1985"/>
    </row>
    <row r="18" spans="1:63" s="592" customFormat="1" ht="19.899999999999999" customHeight="1">
      <c r="B18" s="1983"/>
      <c r="C18" s="1984"/>
      <c r="D18" s="1984"/>
      <c r="E18" s="1984"/>
      <c r="F18" s="1984"/>
      <c r="G18" s="1984"/>
      <c r="H18" s="1984"/>
      <c r="I18" s="1984"/>
      <c r="J18" s="1984"/>
      <c r="K18" s="1984"/>
      <c r="L18" s="1984"/>
      <c r="M18" s="1984"/>
      <c r="N18" s="1984"/>
      <c r="O18" s="1984"/>
      <c r="P18" s="1984"/>
      <c r="Q18" s="1984"/>
      <c r="R18" s="1984"/>
      <c r="S18" s="1984"/>
      <c r="T18" s="1984"/>
      <c r="U18" s="1985"/>
      <c r="W18" s="1983"/>
      <c r="X18" s="1984"/>
      <c r="Y18" s="1984"/>
      <c r="Z18" s="1984"/>
      <c r="AA18" s="1984"/>
      <c r="AB18" s="1984"/>
      <c r="AC18" s="1984"/>
      <c r="AD18" s="1984"/>
      <c r="AE18" s="1984"/>
      <c r="AF18" s="1984"/>
      <c r="AG18" s="1984"/>
      <c r="AH18" s="1984"/>
      <c r="AI18" s="1984"/>
      <c r="AJ18" s="1984"/>
      <c r="AK18" s="1984"/>
      <c r="AL18" s="1984"/>
      <c r="AM18" s="1984"/>
      <c r="AN18" s="1984"/>
      <c r="AO18" s="1984"/>
      <c r="AP18" s="1985"/>
      <c r="AR18" s="1983"/>
      <c r="AS18" s="1984"/>
      <c r="AT18" s="1984"/>
      <c r="AU18" s="1984"/>
      <c r="AV18" s="1984"/>
      <c r="AW18" s="1984"/>
      <c r="AX18" s="1984"/>
      <c r="AY18" s="1984"/>
      <c r="AZ18" s="1984"/>
      <c r="BA18" s="1984"/>
      <c r="BB18" s="1984"/>
      <c r="BC18" s="1984"/>
      <c r="BD18" s="1984"/>
      <c r="BE18" s="1984"/>
      <c r="BF18" s="1984"/>
      <c r="BG18" s="1984"/>
      <c r="BH18" s="1984"/>
      <c r="BI18" s="1984"/>
      <c r="BJ18" s="1984"/>
      <c r="BK18" s="1985"/>
    </row>
    <row r="19" spans="1:63" s="592" customFormat="1" ht="19.899999999999999" customHeight="1">
      <c r="B19" s="1983"/>
      <c r="C19" s="1984"/>
      <c r="D19" s="1984"/>
      <c r="E19" s="1984"/>
      <c r="F19" s="1984"/>
      <c r="G19" s="1984"/>
      <c r="H19" s="1984"/>
      <c r="I19" s="1984"/>
      <c r="J19" s="1984"/>
      <c r="K19" s="1984"/>
      <c r="L19" s="1984"/>
      <c r="M19" s="1984"/>
      <c r="N19" s="1984"/>
      <c r="O19" s="1984"/>
      <c r="P19" s="1984"/>
      <c r="Q19" s="1984"/>
      <c r="R19" s="1984"/>
      <c r="S19" s="1984"/>
      <c r="T19" s="1984"/>
      <c r="U19" s="1985"/>
      <c r="W19" s="1983"/>
      <c r="X19" s="1984"/>
      <c r="Y19" s="1984"/>
      <c r="Z19" s="1984"/>
      <c r="AA19" s="1984"/>
      <c r="AB19" s="1984"/>
      <c r="AC19" s="1984"/>
      <c r="AD19" s="1984"/>
      <c r="AE19" s="1984"/>
      <c r="AF19" s="1984"/>
      <c r="AG19" s="1984"/>
      <c r="AH19" s="1984"/>
      <c r="AI19" s="1984"/>
      <c r="AJ19" s="1984"/>
      <c r="AK19" s="1984"/>
      <c r="AL19" s="1984"/>
      <c r="AM19" s="1984"/>
      <c r="AN19" s="1984"/>
      <c r="AO19" s="1984"/>
      <c r="AP19" s="1985"/>
      <c r="AR19" s="1983"/>
      <c r="AS19" s="1984"/>
      <c r="AT19" s="1984"/>
      <c r="AU19" s="1984"/>
      <c r="AV19" s="1984"/>
      <c r="AW19" s="1984"/>
      <c r="AX19" s="1984"/>
      <c r="AY19" s="1984"/>
      <c r="AZ19" s="1984"/>
      <c r="BA19" s="1984"/>
      <c r="BB19" s="1984"/>
      <c r="BC19" s="1984"/>
      <c r="BD19" s="1984"/>
      <c r="BE19" s="1984"/>
      <c r="BF19" s="1984"/>
      <c r="BG19" s="1984"/>
      <c r="BH19" s="1984"/>
      <c r="BI19" s="1984"/>
      <c r="BJ19" s="1984"/>
      <c r="BK19" s="1985"/>
    </row>
    <row r="20" spans="1:63" s="592" customFormat="1" ht="19.899999999999999" customHeight="1">
      <c r="B20" s="1983"/>
      <c r="C20" s="1984"/>
      <c r="D20" s="1984"/>
      <c r="E20" s="1984"/>
      <c r="F20" s="1984"/>
      <c r="G20" s="1984"/>
      <c r="H20" s="1984"/>
      <c r="I20" s="1984"/>
      <c r="J20" s="1984"/>
      <c r="K20" s="1984"/>
      <c r="L20" s="1984"/>
      <c r="M20" s="1984"/>
      <c r="N20" s="1984"/>
      <c r="O20" s="1984"/>
      <c r="P20" s="1984"/>
      <c r="Q20" s="1984"/>
      <c r="R20" s="1984"/>
      <c r="S20" s="1984"/>
      <c r="T20" s="1984"/>
      <c r="U20" s="1985"/>
      <c r="W20" s="1983"/>
      <c r="X20" s="1984"/>
      <c r="Y20" s="1984"/>
      <c r="Z20" s="1984"/>
      <c r="AA20" s="1984"/>
      <c r="AB20" s="1984"/>
      <c r="AC20" s="1984"/>
      <c r="AD20" s="1984"/>
      <c r="AE20" s="1984"/>
      <c r="AF20" s="1984"/>
      <c r="AG20" s="1984"/>
      <c r="AH20" s="1984"/>
      <c r="AI20" s="1984"/>
      <c r="AJ20" s="1984"/>
      <c r="AK20" s="1984"/>
      <c r="AL20" s="1984"/>
      <c r="AM20" s="1984"/>
      <c r="AN20" s="1984"/>
      <c r="AO20" s="1984"/>
      <c r="AP20" s="1985"/>
      <c r="AR20" s="1983"/>
      <c r="AS20" s="1984"/>
      <c r="AT20" s="1984"/>
      <c r="AU20" s="1984"/>
      <c r="AV20" s="1984"/>
      <c r="AW20" s="1984"/>
      <c r="AX20" s="1984"/>
      <c r="AY20" s="1984"/>
      <c r="AZ20" s="1984"/>
      <c r="BA20" s="1984"/>
      <c r="BB20" s="1984"/>
      <c r="BC20" s="1984"/>
      <c r="BD20" s="1984"/>
      <c r="BE20" s="1984"/>
      <c r="BF20" s="1984"/>
      <c r="BG20" s="1984"/>
      <c r="BH20" s="1984"/>
      <c r="BI20" s="1984"/>
      <c r="BJ20" s="1984"/>
      <c r="BK20" s="1985"/>
    </row>
    <row r="21" spans="1:63" s="592" customFormat="1" ht="19.899999999999999" customHeight="1">
      <c r="B21" s="1983"/>
      <c r="C21" s="1984"/>
      <c r="D21" s="1984"/>
      <c r="E21" s="1984"/>
      <c r="F21" s="1984"/>
      <c r="G21" s="1984"/>
      <c r="H21" s="1984"/>
      <c r="I21" s="1984"/>
      <c r="J21" s="1984"/>
      <c r="K21" s="1984"/>
      <c r="L21" s="1984"/>
      <c r="M21" s="1984"/>
      <c r="N21" s="1984"/>
      <c r="O21" s="1984"/>
      <c r="P21" s="1984"/>
      <c r="Q21" s="1984"/>
      <c r="R21" s="1984"/>
      <c r="S21" s="1984"/>
      <c r="T21" s="1984"/>
      <c r="U21" s="1985"/>
      <c r="W21" s="1983"/>
      <c r="X21" s="1984"/>
      <c r="Y21" s="1984"/>
      <c r="Z21" s="1984"/>
      <c r="AA21" s="1984"/>
      <c r="AB21" s="1984"/>
      <c r="AC21" s="1984"/>
      <c r="AD21" s="1984"/>
      <c r="AE21" s="1984"/>
      <c r="AF21" s="1984"/>
      <c r="AG21" s="1984"/>
      <c r="AH21" s="1984"/>
      <c r="AI21" s="1984"/>
      <c r="AJ21" s="1984"/>
      <c r="AK21" s="1984"/>
      <c r="AL21" s="1984"/>
      <c r="AM21" s="1984"/>
      <c r="AN21" s="1984"/>
      <c r="AO21" s="1984"/>
      <c r="AP21" s="1985"/>
      <c r="AR21" s="1983"/>
      <c r="AS21" s="1984"/>
      <c r="AT21" s="1984"/>
      <c r="AU21" s="1984"/>
      <c r="AV21" s="1984"/>
      <c r="AW21" s="1984"/>
      <c r="AX21" s="1984"/>
      <c r="AY21" s="1984"/>
      <c r="AZ21" s="1984"/>
      <c r="BA21" s="1984"/>
      <c r="BB21" s="1984"/>
      <c r="BC21" s="1984"/>
      <c r="BD21" s="1984"/>
      <c r="BE21" s="1984"/>
      <c r="BF21" s="1984"/>
      <c r="BG21" s="1984"/>
      <c r="BH21" s="1984"/>
      <c r="BI21" s="1984"/>
      <c r="BJ21" s="1984"/>
      <c r="BK21" s="1985"/>
    </row>
    <row r="22" spans="1:63" s="592" customFormat="1" ht="19.899999999999999" customHeight="1">
      <c r="B22" s="1986"/>
      <c r="C22" s="1987"/>
      <c r="D22" s="1987"/>
      <c r="E22" s="1987"/>
      <c r="F22" s="1987"/>
      <c r="G22" s="1987"/>
      <c r="H22" s="1987"/>
      <c r="I22" s="1987"/>
      <c r="J22" s="1987"/>
      <c r="K22" s="1987"/>
      <c r="L22" s="1987"/>
      <c r="M22" s="1987"/>
      <c r="N22" s="1987"/>
      <c r="O22" s="1987"/>
      <c r="P22" s="1987"/>
      <c r="Q22" s="1987"/>
      <c r="R22" s="1987"/>
      <c r="S22" s="1987"/>
      <c r="T22" s="1987"/>
      <c r="U22" s="1988"/>
      <c r="W22" s="1986"/>
      <c r="X22" s="1987"/>
      <c r="Y22" s="1987"/>
      <c r="Z22" s="1987"/>
      <c r="AA22" s="1987"/>
      <c r="AB22" s="1987"/>
      <c r="AC22" s="1987"/>
      <c r="AD22" s="1987"/>
      <c r="AE22" s="1987"/>
      <c r="AF22" s="1987"/>
      <c r="AG22" s="1987"/>
      <c r="AH22" s="1987"/>
      <c r="AI22" s="1987"/>
      <c r="AJ22" s="1987"/>
      <c r="AK22" s="1987"/>
      <c r="AL22" s="1987"/>
      <c r="AM22" s="1987"/>
      <c r="AN22" s="1987"/>
      <c r="AO22" s="1987"/>
      <c r="AP22" s="1988"/>
      <c r="AR22" s="1986"/>
      <c r="AS22" s="1987"/>
      <c r="AT22" s="1987"/>
      <c r="AU22" s="1987"/>
      <c r="AV22" s="1987"/>
      <c r="AW22" s="1987"/>
      <c r="AX22" s="1987"/>
      <c r="AY22" s="1987"/>
      <c r="AZ22" s="1987"/>
      <c r="BA22" s="1987"/>
      <c r="BB22" s="1987"/>
      <c r="BC22" s="1987"/>
      <c r="BD22" s="1987"/>
      <c r="BE22" s="1987"/>
      <c r="BF22" s="1987"/>
      <c r="BG22" s="1987"/>
      <c r="BH22" s="1987"/>
      <c r="BI22" s="1987"/>
      <c r="BJ22" s="1987"/>
      <c r="BK22" s="1988"/>
    </row>
    <row r="23" spans="1:63" s="592" customFormat="1" ht="19.899999999999999" customHeight="1"/>
    <row r="24" spans="1:63" s="592" customFormat="1" ht="19.899999999999999" customHeight="1"/>
    <row r="25" spans="1:63" s="592" customFormat="1" ht="19.899999999999999" customHeight="1">
      <c r="A25" s="1971" t="s">
        <v>1129</v>
      </c>
      <c r="B25" s="1971"/>
      <c r="C25" s="1971"/>
      <c r="D25" s="1971"/>
      <c r="E25" s="1971"/>
      <c r="F25" s="1971"/>
      <c r="G25" s="1971"/>
      <c r="H25" s="1971"/>
      <c r="I25" s="1971"/>
      <c r="J25" s="1971"/>
      <c r="K25" s="1971"/>
      <c r="L25" s="1971"/>
      <c r="M25" s="1971"/>
      <c r="N25" s="1971"/>
      <c r="O25" s="1971"/>
      <c r="P25" s="1971"/>
      <c r="Q25" s="1971"/>
      <c r="R25" s="1971"/>
      <c r="S25" s="1971"/>
      <c r="T25" s="1971"/>
      <c r="U25" s="1971"/>
    </row>
    <row r="26" spans="1:63" s="592" customFormat="1" ht="19.899999999999999" customHeight="1"/>
    <row r="27" spans="1:63" s="592" customFormat="1" ht="19.899999999999999" customHeight="1">
      <c r="B27" s="1979"/>
      <c r="C27" s="1979"/>
      <c r="D27" s="1979"/>
      <c r="E27" s="594" t="s">
        <v>844</v>
      </c>
      <c r="F27" s="1979"/>
      <c r="G27" s="1979"/>
      <c r="H27" s="594" t="s">
        <v>1130</v>
      </c>
      <c r="I27" s="1979"/>
      <c r="J27" s="1979"/>
      <c r="K27" s="594" t="s">
        <v>1131</v>
      </c>
      <c r="L27" s="595"/>
    </row>
    <row r="28" spans="1:63" s="592" customFormat="1" ht="19.899999999999999" customHeight="1"/>
    <row r="29" spans="1:63" s="592" customFormat="1" ht="19.899999999999999" customHeight="1"/>
    <row r="30" spans="1:63" s="592" customFormat="1" ht="19.899999999999999" customHeight="1"/>
    <row r="31" spans="1:63" s="592" customFormat="1" ht="19.899999999999999" customHeight="1"/>
    <row r="32" spans="1:63" s="592" customFormat="1" ht="19.899999999999999" customHeight="1"/>
    <row r="33" s="592" customFormat="1" ht="19.899999999999999" customHeight="1"/>
    <row r="34" s="592" customFormat="1" ht="19.899999999999999" customHeight="1"/>
    <row r="35" ht="19.899999999999999" customHeight="1"/>
    <row r="36" ht="19.899999999999999" customHeight="1"/>
    <row r="37" ht="19.899999999999999" customHeight="1"/>
  </sheetData>
  <sheetProtection algorithmName="SHA-512" hashValue="C/gLUzheNag/Yz3oB2e0WQgzy25VgeQy34QlkLMqXeTXOPgjMhTPUrUAnXYQIfog7yWWnvAcSzFK38C62oJtJQ==" saltValue="CesdjLuVceGi1s7bMdjTVw==" spinCount="100000" sheet="1" formatCells="0" selectLockedCells="1"/>
  <mergeCells count="16">
    <mergeCell ref="W14:AP22"/>
    <mergeCell ref="AR14:BK22"/>
    <mergeCell ref="A1:U1"/>
    <mergeCell ref="H7:M7"/>
    <mergeCell ref="N7:U7"/>
    <mergeCell ref="H10:M10"/>
    <mergeCell ref="N10:U10"/>
    <mergeCell ref="L4:N4"/>
    <mergeCell ref="P4:Q4"/>
    <mergeCell ref="S4:T4"/>
    <mergeCell ref="A25:U25"/>
    <mergeCell ref="B27:D27"/>
    <mergeCell ref="F27:G27"/>
    <mergeCell ref="I27:J27"/>
    <mergeCell ref="A13:U13"/>
    <mergeCell ref="B14:U22"/>
  </mergeCells>
  <phoneticPr fontId="34"/>
  <printOptions horizontalCentered="1"/>
  <pageMargins left="0.19685039370078741" right="0.19685039370078741" top="1.1811023622047245" bottom="0.19685039370078741" header="0" footer="0"/>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BF764-A0C1-4324-BF3B-119E3B34EB7C}">
  <sheetPr>
    <tabColor rgb="FFFF0000"/>
    <pageSetUpPr fitToPage="1"/>
  </sheetPr>
  <dimension ref="A1:BY62"/>
  <sheetViews>
    <sheetView showGridLines="0" topLeftCell="A22" workbookViewId="0">
      <selection activeCell="AP54" sqref="AP54"/>
    </sheetView>
  </sheetViews>
  <sheetFormatPr defaultColWidth="2.625" defaultRowHeight="10.15" customHeight="1"/>
  <cols>
    <col min="1" max="2" width="3.625" style="5" customWidth="1"/>
    <col min="3" max="33" width="2.625" style="5"/>
    <col min="34" max="34" width="2.625" style="5" customWidth="1"/>
    <col min="35" max="41" width="2.625" style="5"/>
    <col min="42" max="42" width="2.625" style="68"/>
    <col min="43" max="16384" width="2.625" style="5"/>
  </cols>
  <sheetData>
    <row r="1" spans="1:77" ht="3" customHeight="1"/>
    <row r="2" spans="1:77" s="2" customFormat="1" ht="25.15" customHeight="1">
      <c r="A2" s="1223" t="s">
        <v>183</v>
      </c>
      <c r="B2" s="1223"/>
      <c r="C2" s="1223"/>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40"/>
      <c r="AP2" s="67"/>
    </row>
    <row r="3" spans="1:77" s="2" customFormat="1" ht="14.1" customHeight="1">
      <c r="A3" s="1234" t="s">
        <v>184</v>
      </c>
      <c r="B3" s="1235"/>
      <c r="C3" s="1235"/>
      <c r="D3" s="1235"/>
      <c r="E3" s="1235"/>
      <c r="F3" s="1235"/>
      <c r="G3" s="1235"/>
      <c r="H3" s="1235"/>
      <c r="I3" s="1235"/>
      <c r="J3" s="1235"/>
      <c r="K3" s="1235"/>
      <c r="L3" s="1235"/>
      <c r="M3" s="1235"/>
      <c r="N3" s="1235"/>
      <c r="O3" s="1235"/>
      <c r="P3" s="1235"/>
      <c r="Q3" s="1235"/>
      <c r="R3" s="1235"/>
      <c r="S3" s="1235"/>
      <c r="T3" s="1235"/>
      <c r="U3" s="1235"/>
      <c r="V3" s="1235"/>
      <c r="W3" s="1235"/>
      <c r="X3" s="1235"/>
      <c r="Y3" s="1235"/>
      <c r="Z3" s="1235"/>
      <c r="AA3" s="1235"/>
      <c r="AB3" s="1235"/>
      <c r="AC3" s="1235"/>
      <c r="AD3" s="1235"/>
      <c r="AE3" s="1235"/>
      <c r="AF3" s="1235"/>
      <c r="AG3" s="1235"/>
      <c r="AH3" s="1235"/>
      <c r="AI3" s="57"/>
      <c r="AP3" s="67"/>
    </row>
    <row r="4" spans="1:77" s="2" customFormat="1" ht="14.1" customHeight="1">
      <c r="A4" s="58"/>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7"/>
      <c r="AP4" s="67"/>
    </row>
    <row r="5" spans="1:77" s="2" customFormat="1" ht="14.1" customHeight="1">
      <c r="A5" s="58"/>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7"/>
      <c r="AP5" s="67"/>
    </row>
    <row r="6" spans="1:77" ht="18" customHeight="1">
      <c r="A6" s="6" t="s">
        <v>52</v>
      </c>
      <c r="B6" s="9" t="s">
        <v>182</v>
      </c>
      <c r="C6" s="9"/>
      <c r="D6" s="9"/>
      <c r="E6" s="9"/>
      <c r="F6" s="9"/>
      <c r="G6" s="9"/>
      <c r="H6" s="9"/>
      <c r="I6" s="9"/>
      <c r="J6" s="9"/>
      <c r="K6" s="9"/>
      <c r="L6" s="9"/>
      <c r="M6" s="9"/>
      <c r="N6" s="9"/>
      <c r="O6" s="9"/>
      <c r="P6" s="9"/>
      <c r="Q6" s="9"/>
    </row>
    <row r="7" spans="1:77" ht="8.1" customHeight="1">
      <c r="A7" s="6"/>
      <c r="B7" s="18"/>
      <c r="C7" s="18"/>
      <c r="D7" s="18"/>
      <c r="E7" s="18"/>
      <c r="F7" s="18"/>
      <c r="G7" s="18"/>
      <c r="H7" s="18"/>
      <c r="I7" s="18"/>
      <c r="J7" s="18"/>
      <c r="K7" s="18"/>
      <c r="L7" s="18"/>
      <c r="M7" s="18"/>
      <c r="N7" s="18"/>
      <c r="O7" s="18"/>
      <c r="P7" s="18"/>
      <c r="Q7" s="18"/>
    </row>
    <row r="8" spans="1:77" ht="33" customHeight="1">
      <c r="B8" s="1250" t="s">
        <v>896</v>
      </c>
      <c r="C8" s="1251"/>
      <c r="D8" s="1251"/>
      <c r="E8" s="1251"/>
      <c r="F8" s="1251"/>
      <c r="G8" s="1251"/>
      <c r="H8" s="1251"/>
      <c r="I8" s="1251"/>
      <c r="J8" s="1251"/>
      <c r="K8" s="1251"/>
      <c r="L8" s="1251"/>
      <c r="M8" s="1251"/>
      <c r="N8" s="1251"/>
      <c r="O8" s="1251"/>
      <c r="P8" s="1251"/>
      <c r="Q8" s="1251"/>
      <c r="R8" s="1251"/>
      <c r="S8" s="1251"/>
      <c r="T8" s="1251"/>
      <c r="U8" s="1251"/>
      <c r="V8" s="1251"/>
      <c r="W8" s="1251"/>
      <c r="X8" s="1251"/>
      <c r="Y8" s="1251"/>
      <c r="Z8" s="1251"/>
      <c r="AA8" s="1251"/>
      <c r="AB8" s="1251"/>
      <c r="AC8" s="1251"/>
      <c r="AD8" s="1251"/>
      <c r="AE8" s="1251"/>
      <c r="AF8" s="1251"/>
      <c r="AG8" s="1251"/>
      <c r="AH8" s="1252"/>
      <c r="AZ8" s="27"/>
      <c r="BA8" s="30"/>
      <c r="BB8" s="30"/>
      <c r="BC8" s="30"/>
      <c r="BD8" s="30"/>
      <c r="BE8" s="30"/>
      <c r="BF8" s="30"/>
      <c r="BG8" s="30"/>
      <c r="BH8" s="30"/>
      <c r="BI8" s="30"/>
      <c r="BJ8" s="30"/>
      <c r="BK8" s="30"/>
      <c r="BL8" s="30"/>
      <c r="BM8" s="30"/>
      <c r="BN8" s="30"/>
      <c r="BO8" s="30"/>
      <c r="BP8" s="30"/>
      <c r="BQ8" s="30"/>
      <c r="BR8" s="30"/>
      <c r="BS8" s="30"/>
      <c r="BT8" s="30"/>
      <c r="BU8" s="30"/>
      <c r="BV8" s="30"/>
      <c r="BW8" s="30"/>
      <c r="BX8" s="30"/>
      <c r="BY8" s="30"/>
    </row>
    <row r="9" spans="1:77" ht="33" customHeight="1">
      <c r="B9" s="1253"/>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5"/>
      <c r="AK9" s="33"/>
      <c r="AL9" s="33"/>
      <c r="AM9" s="33"/>
      <c r="AN9" s="33"/>
      <c r="AO9" s="33"/>
      <c r="AP9" s="73"/>
      <c r="AQ9" s="33"/>
      <c r="AR9" s="33"/>
      <c r="AS9" s="33"/>
      <c r="AT9" s="33"/>
      <c r="AU9" s="33"/>
      <c r="AV9" s="33"/>
      <c r="AW9" s="33"/>
      <c r="AX9" s="33"/>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row>
    <row r="10" spans="1:77" ht="33" customHeight="1">
      <c r="B10" s="1253"/>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5"/>
      <c r="AK10" s="33"/>
      <c r="AL10" s="33"/>
      <c r="AM10" s="33"/>
      <c r="AN10" s="33"/>
      <c r="AO10" s="33"/>
      <c r="AP10" s="73"/>
      <c r="AQ10" s="33"/>
      <c r="AR10" s="33"/>
      <c r="AS10" s="33"/>
      <c r="AT10" s="33"/>
      <c r="AU10" s="33"/>
      <c r="AV10" s="33"/>
      <c r="AW10" s="33"/>
      <c r="AX10" s="33"/>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row>
    <row r="11" spans="1:77" ht="33" customHeight="1">
      <c r="B11" s="1253"/>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5"/>
      <c r="AK11" s="29"/>
      <c r="AL11" s="32"/>
      <c r="AM11" s="32"/>
      <c r="AN11" s="32"/>
      <c r="AO11" s="32"/>
      <c r="AP11" s="74"/>
      <c r="AQ11" s="32"/>
      <c r="AR11" s="32"/>
      <c r="AS11" s="32"/>
      <c r="AT11" s="32"/>
      <c r="AU11" s="32"/>
      <c r="AV11" s="32"/>
      <c r="AW11" s="32"/>
      <c r="AX11" s="32"/>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row>
    <row r="12" spans="1:77" ht="33" customHeight="1">
      <c r="B12" s="1253"/>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5"/>
      <c r="AK12" s="32"/>
      <c r="AL12" s="32"/>
      <c r="AM12" s="32"/>
      <c r="AN12" s="32"/>
      <c r="AO12" s="32"/>
      <c r="AP12" s="74"/>
      <c r="AQ12" s="32"/>
      <c r="AR12" s="32"/>
      <c r="AS12" s="32"/>
      <c r="AT12" s="32"/>
      <c r="AU12" s="32"/>
      <c r="AV12" s="32"/>
      <c r="AW12" s="32"/>
      <c r="AX12" s="32"/>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row>
    <row r="13" spans="1:77" ht="33" customHeight="1">
      <c r="B13" s="1253"/>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5"/>
      <c r="AK13" s="32"/>
      <c r="AL13" s="32"/>
      <c r="AM13" s="32"/>
      <c r="AN13" s="32"/>
      <c r="AO13" s="32"/>
      <c r="AP13" s="74"/>
      <c r="AQ13" s="32"/>
      <c r="AR13" s="32"/>
      <c r="AS13" s="32"/>
      <c r="AT13" s="32"/>
      <c r="AU13" s="32"/>
      <c r="AV13" s="32"/>
      <c r="AW13" s="32"/>
      <c r="AX13" s="32"/>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row>
    <row r="14" spans="1:77" ht="33" customHeight="1">
      <c r="B14" s="1253"/>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5"/>
      <c r="AK14" s="32"/>
      <c r="AL14" s="32"/>
      <c r="AM14" s="32"/>
      <c r="AN14" s="32"/>
      <c r="AO14" s="32"/>
      <c r="AP14" s="74"/>
      <c r="AQ14" s="32"/>
      <c r="AR14" s="32"/>
      <c r="AS14" s="32"/>
      <c r="AT14" s="32"/>
      <c r="AU14" s="32"/>
      <c r="AV14" s="32"/>
      <c r="AW14" s="32"/>
      <c r="AX14" s="32"/>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row>
    <row r="15" spans="1:77" ht="33" customHeight="1">
      <c r="B15" s="1253"/>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5"/>
      <c r="AK15" s="32"/>
      <c r="AL15" s="32"/>
      <c r="AM15" s="32"/>
      <c r="AN15" s="32"/>
      <c r="AO15" s="32"/>
      <c r="AP15" s="74"/>
      <c r="AQ15" s="32"/>
      <c r="AR15" s="32"/>
      <c r="AS15" s="32"/>
      <c r="AT15" s="32"/>
      <c r="AU15" s="32"/>
      <c r="AV15" s="32"/>
      <c r="AW15" s="32"/>
      <c r="AX15" s="32"/>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row>
    <row r="16" spans="1:77" ht="33" customHeight="1">
      <c r="B16" s="1253"/>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5"/>
      <c r="AK16" s="32"/>
      <c r="AL16" s="32"/>
      <c r="AM16" s="32"/>
      <c r="AN16" s="32"/>
      <c r="AO16" s="32"/>
      <c r="AP16" s="74"/>
      <c r="AQ16" s="32"/>
      <c r="AR16" s="32"/>
      <c r="AS16" s="32"/>
      <c r="AT16" s="32"/>
      <c r="AU16" s="32"/>
      <c r="AV16" s="32"/>
      <c r="AW16" s="32"/>
      <c r="AX16" s="32"/>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row>
    <row r="17" spans="1:77" ht="33" customHeight="1">
      <c r="B17" s="1253"/>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5"/>
      <c r="AK17" s="32"/>
      <c r="AL17" s="32"/>
      <c r="AM17" s="32"/>
      <c r="AN17" s="32"/>
      <c r="AO17" s="32"/>
      <c r="AP17" s="74"/>
      <c r="AQ17" s="32"/>
      <c r="AR17" s="32"/>
      <c r="AS17" s="32"/>
      <c r="AT17" s="32"/>
      <c r="AU17" s="32"/>
      <c r="AV17" s="32"/>
      <c r="AW17" s="32"/>
      <c r="AX17" s="32"/>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row>
    <row r="18" spans="1:77" ht="33" customHeight="1">
      <c r="B18" s="1253"/>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5"/>
      <c r="AK18" s="32"/>
      <c r="AL18" s="32"/>
      <c r="AM18" s="32"/>
      <c r="AN18" s="32"/>
      <c r="AO18" s="32"/>
      <c r="AP18" s="74"/>
      <c r="AQ18" s="32"/>
      <c r="AR18" s="32"/>
      <c r="AS18" s="32"/>
      <c r="AT18" s="32"/>
      <c r="AU18" s="32"/>
      <c r="AV18" s="32"/>
      <c r="AW18" s="32"/>
      <c r="AX18" s="32"/>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row>
    <row r="19" spans="1:77" ht="33" customHeight="1">
      <c r="B19" s="1253"/>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5"/>
      <c r="AK19" s="32"/>
      <c r="AL19" s="32"/>
      <c r="AM19" s="32"/>
      <c r="AN19" s="32"/>
      <c r="AO19" s="32"/>
      <c r="AP19" s="74"/>
      <c r="AQ19" s="32"/>
      <c r="AR19" s="32"/>
      <c r="AS19" s="32"/>
      <c r="AT19" s="32"/>
      <c r="AU19" s="32"/>
      <c r="AV19" s="32"/>
      <c r="AW19" s="32"/>
      <c r="AX19" s="32"/>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row>
    <row r="20" spans="1:77" ht="33" customHeight="1">
      <c r="B20" s="1256"/>
      <c r="C20" s="1257"/>
      <c r="D20" s="1257"/>
      <c r="E20" s="1257"/>
      <c r="F20" s="1257"/>
      <c r="G20" s="1257"/>
      <c r="H20" s="1257"/>
      <c r="I20" s="1257"/>
      <c r="J20" s="1257"/>
      <c r="K20" s="1257"/>
      <c r="L20" s="1257"/>
      <c r="M20" s="1257"/>
      <c r="N20" s="1257"/>
      <c r="O20" s="1257"/>
      <c r="P20" s="1257"/>
      <c r="Q20" s="1257"/>
      <c r="R20" s="1257"/>
      <c r="S20" s="1257"/>
      <c r="T20" s="1257"/>
      <c r="U20" s="1257"/>
      <c r="V20" s="1257"/>
      <c r="W20" s="1257"/>
      <c r="X20" s="1257"/>
      <c r="Y20" s="1257"/>
      <c r="Z20" s="1257"/>
      <c r="AA20" s="1257"/>
      <c r="AB20" s="1257"/>
      <c r="AC20" s="1257"/>
      <c r="AD20" s="1257"/>
      <c r="AE20" s="1257"/>
      <c r="AF20" s="1257"/>
      <c r="AG20" s="1257"/>
      <c r="AH20" s="1258"/>
      <c r="AK20" s="32"/>
      <c r="AL20" s="32"/>
      <c r="AM20" s="32"/>
      <c r="AN20" s="32"/>
      <c r="AO20" s="32"/>
      <c r="AP20" s="74"/>
      <c r="AQ20" s="32"/>
      <c r="AR20" s="32"/>
      <c r="AS20" s="32"/>
      <c r="AT20" s="32"/>
      <c r="AU20" s="32"/>
      <c r="AV20" s="32"/>
      <c r="AW20" s="32"/>
      <c r="AX20" s="32"/>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row>
    <row r="21" spans="1:77" ht="20.100000000000001" customHeight="1">
      <c r="B21" s="1237"/>
      <c r="C21" s="1238"/>
      <c r="D21" s="1238"/>
      <c r="E21" s="1238"/>
      <c r="F21" s="1238"/>
      <c r="G21" s="1238"/>
      <c r="H21" s="1238"/>
      <c r="I21" s="1238"/>
      <c r="J21" s="1238"/>
      <c r="K21" s="1238"/>
      <c r="L21" s="1238"/>
      <c r="M21" s="1238"/>
      <c r="N21" s="1238"/>
      <c r="O21" s="1238"/>
      <c r="P21" s="1238"/>
      <c r="Q21" s="1238"/>
      <c r="R21" s="1238"/>
      <c r="S21" s="1238"/>
      <c r="T21" s="1238"/>
      <c r="U21" s="1238"/>
      <c r="V21" s="1238"/>
      <c r="W21" s="1238"/>
      <c r="X21" s="1238"/>
      <c r="Y21" s="1238"/>
      <c r="Z21" s="1238"/>
      <c r="AA21" s="1238"/>
      <c r="AB21" s="1238"/>
      <c r="AC21" s="1238"/>
      <c r="AD21" s="1238"/>
      <c r="AE21" s="1238"/>
      <c r="AF21" s="1238"/>
      <c r="AG21" s="1238"/>
      <c r="AH21" s="1238"/>
      <c r="AK21" s="32"/>
      <c r="AL21" s="32"/>
      <c r="AM21" s="32"/>
      <c r="AN21" s="32"/>
      <c r="AO21" s="32"/>
      <c r="AP21" s="74"/>
      <c r="AQ21" s="32"/>
      <c r="AR21" s="32"/>
      <c r="AS21" s="32"/>
      <c r="AT21" s="32"/>
      <c r="AU21" s="32"/>
      <c r="AV21" s="32"/>
      <c r="AW21" s="32"/>
      <c r="AX21" s="32"/>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row>
    <row r="22" spans="1:77" ht="20.100000000000001" customHeight="1">
      <c r="A22" s="6" t="s">
        <v>31</v>
      </c>
      <c r="B22" s="18" t="s">
        <v>167</v>
      </c>
      <c r="C22" s="9"/>
      <c r="D22" s="9"/>
      <c r="E22" s="9"/>
      <c r="F22" s="9"/>
      <c r="G22" s="9"/>
      <c r="H22" s="9"/>
      <c r="I22" s="9"/>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row>
    <row r="23" spans="1:77" ht="12" hidden="1" customHeight="1">
      <c r="B23" s="1217"/>
      <c r="C23" s="1217"/>
      <c r="D23" s="1217"/>
      <c r="E23" s="1217"/>
      <c r="F23" s="1217"/>
      <c r="G23" s="1217"/>
      <c r="H23" s="1217"/>
      <c r="I23" s="1217"/>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row>
    <row r="24" spans="1:77" ht="6" customHeight="1">
      <c r="B24" s="19"/>
      <c r="C24" s="19"/>
      <c r="D24" s="19"/>
      <c r="E24" s="19"/>
      <c r="F24" s="19"/>
      <c r="G24" s="19"/>
      <c r="H24" s="19"/>
      <c r="I24" s="19"/>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row>
    <row r="25" spans="1:77" ht="20.100000000000001" customHeight="1">
      <c r="B25" s="52" t="s">
        <v>66</v>
      </c>
      <c r="C25" s="66" t="s">
        <v>166</v>
      </c>
      <c r="D25" s="12"/>
      <c r="E25" s="12"/>
      <c r="F25" s="12"/>
      <c r="W25" s="12"/>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row>
    <row r="26" spans="1:77" ht="3" customHeight="1">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row>
    <row r="27" spans="1:77" ht="20.100000000000001" customHeight="1">
      <c r="B27" s="24"/>
      <c r="C27" s="1164" t="s">
        <v>165</v>
      </c>
      <c r="D27" s="1164"/>
      <c r="E27" s="1164"/>
      <c r="F27" s="1164"/>
      <c r="G27" s="1164"/>
      <c r="H27" s="1016" t="s">
        <v>897</v>
      </c>
      <c r="I27" s="1016"/>
      <c r="J27" s="1016"/>
      <c r="K27" s="1016"/>
      <c r="L27" s="1016"/>
      <c r="M27" s="1016"/>
      <c r="N27" s="1016"/>
      <c r="O27" s="1016"/>
      <c r="P27" s="1016"/>
      <c r="Q27" s="1016"/>
      <c r="R27" s="4"/>
      <c r="S27" s="1164" t="s">
        <v>169</v>
      </c>
      <c r="T27" s="1248"/>
      <c r="U27" s="1248"/>
      <c r="V27" s="1248"/>
      <c r="W27" s="1016" t="s">
        <v>897</v>
      </c>
      <c r="X27" s="1016"/>
      <c r="Y27" s="1016"/>
      <c r="Z27" s="1016"/>
      <c r="AA27" s="1016"/>
      <c r="AB27" s="1016"/>
      <c r="AC27" s="1016"/>
      <c r="AD27" s="1016"/>
      <c r="AE27" s="1016"/>
      <c r="AF27" s="1016"/>
      <c r="AG27" s="1016"/>
      <c r="AH27" s="1016"/>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row>
    <row r="28" spans="1:77" ht="20.100000000000001" customHeight="1">
      <c r="C28" s="54" t="s">
        <v>168</v>
      </c>
      <c r="D28" s="53"/>
      <c r="E28" s="53"/>
      <c r="F28" s="53"/>
      <c r="G28" s="53"/>
      <c r="H28" s="53"/>
      <c r="I28" s="53"/>
      <c r="S28" s="54" t="s">
        <v>170</v>
      </c>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row>
    <row r="29" spans="1:77" customFormat="1" ht="15" hidden="1" customHeight="1">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P29" s="68"/>
    </row>
    <row r="30" spans="1:77" customFormat="1" ht="12" hidden="1" customHeight="1">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P30" s="68"/>
    </row>
    <row r="31" spans="1:77" customFormat="1" ht="3" customHeight="1">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P31" s="68"/>
    </row>
    <row r="32" spans="1:77" customFormat="1" ht="20.100000000000001" customHeight="1">
      <c r="B32" s="52" t="s">
        <v>65</v>
      </c>
      <c r="C32" s="12" t="s">
        <v>171</v>
      </c>
      <c r="D32" s="5"/>
      <c r="E32" s="12"/>
      <c r="F32" s="12"/>
      <c r="G32" s="12"/>
      <c r="H32" s="12"/>
      <c r="I32" s="12"/>
      <c r="J32" s="12"/>
      <c r="K32" s="52" t="s">
        <v>65</v>
      </c>
      <c r="L32" s="12" t="s">
        <v>173</v>
      </c>
      <c r="M32" s="5"/>
      <c r="N32" s="12"/>
      <c r="O32" s="12"/>
      <c r="P32" s="12"/>
      <c r="Q32" s="12"/>
      <c r="R32" s="52" t="s">
        <v>65</v>
      </c>
      <c r="S32" s="1236" t="s">
        <v>175</v>
      </c>
      <c r="T32" s="1236"/>
      <c r="U32" s="1236"/>
      <c r="V32" s="12" t="s">
        <v>185</v>
      </c>
      <c r="W32" s="1233"/>
      <c r="X32" s="1233"/>
      <c r="Y32" s="1233"/>
      <c r="Z32" s="1233"/>
      <c r="AA32" s="1233"/>
      <c r="AB32" s="1233"/>
      <c r="AC32" s="1233"/>
      <c r="AD32" s="1233"/>
      <c r="AE32" s="1233"/>
      <c r="AF32" s="1233"/>
      <c r="AG32" s="1233"/>
      <c r="AH32" s="5" t="s">
        <v>186</v>
      </c>
      <c r="AP32" s="68"/>
    </row>
    <row r="33" spans="2:77" ht="20.100000000000001" customHeight="1">
      <c r="C33" s="54" t="s">
        <v>172</v>
      </c>
      <c r="D33" s="53"/>
      <c r="E33" s="53"/>
      <c r="F33" s="53"/>
      <c r="G33" s="53"/>
      <c r="H33" s="53"/>
      <c r="I33" s="53"/>
      <c r="L33" s="54" t="s">
        <v>174</v>
      </c>
      <c r="S33" s="54" t="s">
        <v>176</v>
      </c>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row>
    <row r="34" spans="2:77" customFormat="1" ht="12" hidden="1" customHeight="1">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P34" s="68"/>
    </row>
    <row r="35" spans="2:77" customFormat="1" ht="15" hidden="1" customHeight="1">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P35" s="68"/>
    </row>
    <row r="36" spans="2:77" customFormat="1" ht="12" hidden="1" customHeight="1">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P36" s="68"/>
    </row>
    <row r="37" spans="2:77" customFormat="1" ht="15" hidden="1" customHeight="1">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P37" s="68"/>
    </row>
    <row r="38" spans="2:77" customFormat="1" ht="12" hidden="1" customHeight="1">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P38" s="68"/>
    </row>
    <row r="39" spans="2:77" customFormat="1" ht="15" hidden="1" customHeight="1">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P39" s="68"/>
    </row>
    <row r="40" spans="2:77" customFormat="1" ht="12" hidden="1" customHeight="1">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P40" s="68"/>
    </row>
    <row r="41" spans="2:77" customFormat="1" ht="15" hidden="1" customHeight="1">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P41" s="68"/>
    </row>
    <row r="42" spans="2:77" customFormat="1" ht="12" hidden="1" customHeight="1">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P42" s="68"/>
    </row>
    <row r="43" spans="2:77" customFormat="1" ht="15" hidden="1" customHeight="1">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P43" s="68"/>
    </row>
    <row r="44" spans="2:77" customFormat="1" ht="12" hidden="1" customHeight="1">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P44" s="68"/>
    </row>
    <row r="45" spans="2:77" customFormat="1" ht="15" hidden="1" customHeight="1">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P45" s="68"/>
    </row>
    <row r="46" spans="2:77" customFormat="1" ht="20.100000000000001" hidden="1" customHeight="1">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P46" s="68"/>
    </row>
    <row r="47" spans="2:77" customFormat="1" ht="20.100000000000001" hidden="1" customHeight="1">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P47" s="68"/>
    </row>
    <row r="48" spans="2:77" ht="3" customHeight="1">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2:42" ht="20.100000000000001" customHeight="1">
      <c r="B49" s="1164" t="s">
        <v>177</v>
      </c>
      <c r="C49" s="1164"/>
      <c r="D49" s="1164"/>
      <c r="E49" s="1164"/>
      <c r="F49" s="1164"/>
      <c r="G49" s="1164"/>
      <c r="H49" s="1164"/>
      <c r="I49" s="1164"/>
      <c r="J49" s="1164"/>
      <c r="K49" s="1164"/>
      <c r="L49" s="1164"/>
      <c r="M49" s="1164"/>
      <c r="N49" s="1164"/>
      <c r="O49" s="1164"/>
      <c r="P49" s="1164"/>
      <c r="Q49" s="1164"/>
      <c r="R49" s="1164"/>
      <c r="S49" s="1164"/>
      <c r="T49" s="1164"/>
      <c r="U49" s="1164"/>
      <c r="V49" s="1164"/>
      <c r="W49" s="1164"/>
      <c r="X49" s="1164"/>
      <c r="Y49" s="1164"/>
      <c r="Z49" s="1164"/>
      <c r="AA49" s="1164"/>
      <c r="AB49" s="1164"/>
      <c r="AC49" s="1164"/>
      <c r="AD49" s="1164"/>
      <c r="AE49" s="1164"/>
      <c r="AF49" s="1164"/>
      <c r="AG49" s="1164"/>
    </row>
    <row r="50" spans="2:42" ht="2.1" customHeight="1">
      <c r="B50" s="20"/>
      <c r="C50" s="20"/>
      <c r="D50" s="20"/>
      <c r="E50" s="20"/>
      <c r="F50" s="20"/>
      <c r="G50" s="20"/>
      <c r="H50" s="20"/>
      <c r="I50" s="20"/>
      <c r="J50" s="20"/>
      <c r="K50" s="20"/>
      <c r="L50" s="20"/>
      <c r="M50" s="20"/>
      <c r="N50" s="3"/>
      <c r="O50" s="3"/>
      <c r="P50" s="3"/>
      <c r="Q50" s="3"/>
      <c r="R50" s="3"/>
      <c r="S50" s="3"/>
      <c r="T50" s="3"/>
      <c r="U50" s="3"/>
      <c r="V50" s="3"/>
      <c r="W50" s="3"/>
      <c r="X50" s="3"/>
      <c r="Y50" s="18"/>
      <c r="Z50" s="18"/>
      <c r="AA50" s="18"/>
      <c r="AB50" s="18"/>
      <c r="AC50" s="18"/>
      <c r="AD50" s="18"/>
      <c r="AE50" s="18"/>
      <c r="AF50" s="18"/>
      <c r="AG50" s="18"/>
    </row>
    <row r="51" spans="2:42" ht="20.100000000000001" customHeight="1">
      <c r="B51" s="1249" t="s">
        <v>178</v>
      </c>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8"/>
    </row>
    <row r="52" spans="2:42" ht="20.100000000000001" customHeight="1">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8"/>
    </row>
    <row r="54" spans="2:42" ht="20.100000000000001" customHeight="1">
      <c r="B54" s="1218" t="s">
        <v>32</v>
      </c>
      <c r="C54" s="1218"/>
      <c r="D54" s="1218"/>
      <c r="E54" s="1218"/>
      <c r="F54" s="1218"/>
      <c r="G54" s="1259" t="str">
        <f>IF(Application!V152="","",Application!V152)</f>
        <v/>
      </c>
      <c r="H54" s="1259"/>
      <c r="I54" s="1259"/>
      <c r="J54" s="24" t="s">
        <v>0</v>
      </c>
      <c r="K54" s="1259" t="str">
        <f>IF(Application!Z152="","",Application!Z152)</f>
        <v/>
      </c>
      <c r="L54" s="1259"/>
      <c r="M54" s="24" t="s">
        <v>1</v>
      </c>
      <c r="N54" s="1259" t="str">
        <f>IF(Application!AC152="","",Application!AC152)</f>
        <v/>
      </c>
      <c r="O54" s="1259"/>
      <c r="P54" s="24" t="s">
        <v>2</v>
      </c>
      <c r="Q54" s="76"/>
      <c r="S54" s="4"/>
      <c r="T54" s="76"/>
      <c r="U54" s="1218" t="s">
        <v>33</v>
      </c>
      <c r="V54" s="1218"/>
      <c r="W54" s="1218"/>
      <c r="X54" s="1218"/>
      <c r="Y54" s="1259" t="s">
        <v>2173</v>
      </c>
      <c r="Z54" s="1260"/>
      <c r="AA54" s="1260"/>
      <c r="AB54" s="1260"/>
      <c r="AC54" s="1260"/>
      <c r="AD54" s="1260"/>
      <c r="AE54" s="1260"/>
      <c r="AF54" s="1260"/>
      <c r="AG54" s="1260"/>
      <c r="AH54" s="1260"/>
    </row>
    <row r="55" spans="2:42" s="55" customFormat="1" ht="20.100000000000001" customHeight="1">
      <c r="B55" s="1232" t="s">
        <v>179</v>
      </c>
      <c r="C55" s="1232"/>
      <c r="D55" s="1232"/>
      <c r="E55" s="1232"/>
      <c r="F55" s="1232"/>
      <c r="J55" s="64" t="s">
        <v>180</v>
      </c>
      <c r="M55" s="64" t="s">
        <v>181</v>
      </c>
      <c r="P55" s="64" t="s">
        <v>179</v>
      </c>
      <c r="S55" s="56"/>
      <c r="U55" s="54" t="s">
        <v>199</v>
      </c>
      <c r="V55" s="56"/>
      <c r="W55" s="56"/>
      <c r="X55" s="56"/>
      <c r="Y55" s="56"/>
      <c r="Z55" s="5"/>
      <c r="AA55" s="5"/>
      <c r="AB55" s="5"/>
      <c r="AC55" s="5"/>
      <c r="AD55" s="5"/>
      <c r="AE55" s="5"/>
      <c r="AF55" s="5"/>
      <c r="AG55" s="5"/>
      <c r="AH55" s="5"/>
      <c r="AP55" s="72"/>
    </row>
    <row r="58" spans="2:42" ht="20.100000000000001" customHeight="1">
      <c r="Q58" s="1166" t="str">
        <f>IF(Application!A7="","",Application!A7)</f>
        <v>東京日英学院</v>
      </c>
      <c r="R58" s="1166"/>
      <c r="S58" s="1166"/>
      <c r="T58" s="1166"/>
      <c r="U58" s="1166"/>
      <c r="V58" s="1166"/>
      <c r="W58" s="1166"/>
      <c r="X58" s="1166"/>
      <c r="Y58" s="1166"/>
      <c r="Z58" s="1166"/>
      <c r="AA58" s="1166"/>
      <c r="AB58" s="1166"/>
      <c r="AC58" s="1166"/>
      <c r="AD58" s="1166"/>
      <c r="AE58" s="1166"/>
      <c r="AF58" s="1166"/>
      <c r="AG58" s="1166"/>
      <c r="AH58" s="1166"/>
    </row>
    <row r="59" spans="2:42" ht="20.100000000000001" customHeight="1"/>
    <row r="60" spans="2:42" s="12" customFormat="1" ht="20.100000000000001" customHeight="1">
      <c r="AH60" s="26"/>
      <c r="AP60" s="52"/>
    </row>
    <row r="61" spans="2:42" s="12" customFormat="1" ht="20.100000000000001" customHeight="1">
      <c r="AH61" s="78"/>
      <c r="AP61" s="52"/>
    </row>
    <row r="62" spans="2:42" s="12" customFormat="1" ht="20.100000000000001" customHeight="1">
      <c r="AH62" s="26"/>
      <c r="AP62" s="52"/>
    </row>
  </sheetData>
  <sheetProtection algorithmName="SHA-512" hashValue="jGA61ur5Txq6LUC/opEF0vAOI85oDd7hJ1cu+ViDfdoRLUNJFQg9Oq/k1pqRLEvCCEdo3j/OrdTM2r9KxFsZig==" saltValue="Oh56theIHP/F8xzJxkcsIg==" spinCount="100000" sheet="1" formatCells="0" selectLockedCells="1"/>
  <mergeCells count="21">
    <mergeCell ref="B55:F55"/>
    <mergeCell ref="Q58:AH58"/>
    <mergeCell ref="S32:U32"/>
    <mergeCell ref="W32:AG32"/>
    <mergeCell ref="B49:AG49"/>
    <mergeCell ref="B51:AG51"/>
    <mergeCell ref="B54:F54"/>
    <mergeCell ref="G54:I54"/>
    <mergeCell ref="K54:L54"/>
    <mergeCell ref="N54:O54"/>
    <mergeCell ref="U54:X54"/>
    <mergeCell ref="Y54:AH54"/>
    <mergeCell ref="C27:G27"/>
    <mergeCell ref="H27:Q27"/>
    <mergeCell ref="S27:V27"/>
    <mergeCell ref="W27:AH27"/>
    <mergeCell ref="A2:AH2"/>
    <mergeCell ref="A3:AH3"/>
    <mergeCell ref="B8:AH20"/>
    <mergeCell ref="B21:AH21"/>
    <mergeCell ref="B23:I23"/>
  </mergeCells>
  <phoneticPr fontId="34"/>
  <dataValidations count="1">
    <dataValidation type="list" allowBlank="1" showInputMessage="1" showErrorMessage="1" sqref="B25 B32 K32 R32" xr:uid="{2A64DD08-2E1E-46D1-8947-0B880E14740F}">
      <formula1>"□,■"</formula1>
    </dataValidation>
  </dataValidations>
  <printOptions horizontalCentered="1"/>
  <pageMargins left="0.39370078740157483" right="0.39370078740157483" top="0.59055118110236227" bottom="0.39370078740157483" header="0.19685039370078741" footer="0.19685039370078741"/>
  <pageSetup paperSize="9" scale="92"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85387-E81B-403C-9AA3-32EE72D50B42}">
  <sheetPr>
    <tabColor rgb="FFFF0000"/>
    <pageSetUpPr fitToPage="1"/>
  </sheetPr>
  <dimension ref="A1:BY36"/>
  <sheetViews>
    <sheetView showGridLines="0" workbookViewId="0">
      <selection activeCell="R37" sqref="R37"/>
    </sheetView>
  </sheetViews>
  <sheetFormatPr defaultColWidth="2.625" defaultRowHeight="10.15" customHeight="1"/>
  <cols>
    <col min="1" max="2" width="3.625" style="5" customWidth="1"/>
    <col min="3" max="33" width="2.625" style="5"/>
    <col min="34" max="34" width="2.625" style="5" customWidth="1"/>
    <col min="35" max="41" width="2.625" style="5"/>
    <col min="42" max="42" width="2.625" style="68"/>
    <col min="43" max="16384" width="2.625" style="5"/>
  </cols>
  <sheetData>
    <row r="1" spans="1:77" ht="3" customHeight="1"/>
    <row r="2" spans="1:77" s="2" customFormat="1" ht="26.45" customHeight="1">
      <c r="A2" s="1262" t="s">
        <v>1135</v>
      </c>
      <c r="B2" s="1262"/>
      <c r="C2" s="1262"/>
      <c r="D2" s="1262"/>
      <c r="E2" s="1262"/>
      <c r="F2" s="1262"/>
      <c r="G2" s="1262"/>
      <c r="H2" s="1262"/>
      <c r="I2" s="1262"/>
      <c r="J2" s="1262"/>
      <c r="K2" s="1262"/>
      <c r="L2" s="1262"/>
      <c r="M2" s="1262"/>
      <c r="N2" s="1262"/>
      <c r="O2" s="1262"/>
      <c r="P2" s="1262"/>
      <c r="Q2" s="1262"/>
      <c r="R2" s="1262"/>
      <c r="S2" s="1262"/>
      <c r="T2" s="1262"/>
      <c r="U2" s="1262"/>
      <c r="V2" s="1262"/>
      <c r="W2" s="1262"/>
      <c r="X2" s="1262"/>
      <c r="Y2" s="1262"/>
      <c r="Z2" s="1262"/>
      <c r="AA2" s="1262"/>
      <c r="AB2" s="1262"/>
      <c r="AC2" s="1262"/>
      <c r="AD2" s="1262"/>
      <c r="AE2" s="1262"/>
      <c r="AF2" s="1262"/>
      <c r="AG2" s="1262"/>
      <c r="AH2" s="1262"/>
      <c r="AI2" s="40"/>
      <c r="AP2" s="67"/>
    </row>
    <row r="3" spans="1:77" s="2" customFormat="1" ht="14.45" customHeight="1">
      <c r="A3" s="1263" t="s">
        <v>1136</v>
      </c>
      <c r="B3" s="1264"/>
      <c r="C3" s="1264"/>
      <c r="D3" s="1264"/>
      <c r="E3" s="1264"/>
      <c r="F3" s="1264"/>
      <c r="G3" s="1264"/>
      <c r="H3" s="1264"/>
      <c r="I3" s="1264"/>
      <c r="J3" s="1264"/>
      <c r="K3" s="1264"/>
      <c r="L3" s="1264"/>
      <c r="M3" s="1264"/>
      <c r="N3" s="1264"/>
      <c r="O3" s="1264"/>
      <c r="P3" s="1264"/>
      <c r="Q3" s="1264"/>
      <c r="R3" s="1264"/>
      <c r="S3" s="1264"/>
      <c r="T3" s="1264"/>
      <c r="U3" s="1264"/>
      <c r="V3" s="1264"/>
      <c r="W3" s="1264"/>
      <c r="X3" s="1264"/>
      <c r="Y3" s="1264"/>
      <c r="Z3" s="1264"/>
      <c r="AA3" s="1264"/>
      <c r="AB3" s="1264"/>
      <c r="AC3" s="1264"/>
      <c r="AD3" s="1264"/>
      <c r="AE3" s="1264"/>
      <c r="AF3" s="1264"/>
      <c r="AG3" s="1264"/>
      <c r="AH3" s="1264"/>
      <c r="AI3" s="57"/>
      <c r="AP3" s="67"/>
    </row>
    <row r="4" spans="1:77" s="2" customFormat="1" ht="10.9" customHeight="1">
      <c r="A4" s="58"/>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7"/>
      <c r="AP4" s="67"/>
    </row>
    <row r="5" spans="1:77" s="2" customFormat="1" ht="14.1" customHeight="1">
      <c r="A5" s="58"/>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72" t="s">
        <v>1137</v>
      </c>
      <c r="AI5" s="57"/>
      <c r="AP5" s="67"/>
    </row>
    <row r="6" spans="1:77" ht="10.9" customHeight="1">
      <c r="A6" s="6"/>
      <c r="B6" s="9"/>
      <c r="C6" s="9"/>
      <c r="D6" s="9"/>
      <c r="E6" s="9"/>
      <c r="F6" s="9"/>
      <c r="G6" s="9"/>
      <c r="H6" s="9"/>
      <c r="I6" s="9"/>
      <c r="J6" s="9"/>
      <c r="K6" s="9"/>
      <c r="L6" s="9"/>
      <c r="M6" s="9"/>
      <c r="N6" s="9"/>
      <c r="O6" s="9"/>
      <c r="P6" s="9"/>
      <c r="Q6" s="9"/>
      <c r="AH6" s="573" t="s">
        <v>1138</v>
      </c>
    </row>
    <row r="7" spans="1:77" ht="8.1" customHeight="1">
      <c r="A7" s="6"/>
      <c r="B7" s="18"/>
      <c r="C7" s="18"/>
      <c r="D7" s="18"/>
      <c r="E7" s="18"/>
      <c r="F7" s="18"/>
      <c r="G7" s="18"/>
      <c r="H7" s="18"/>
      <c r="I7" s="18"/>
      <c r="J7" s="18"/>
      <c r="K7" s="18"/>
      <c r="L7" s="18"/>
      <c r="M7" s="18"/>
      <c r="N7" s="18"/>
      <c r="O7" s="18"/>
      <c r="P7" s="18"/>
      <c r="Q7" s="18"/>
    </row>
    <row r="8" spans="1:77" ht="33" customHeight="1">
      <c r="B8" s="1265" t="s">
        <v>1139</v>
      </c>
      <c r="C8" s="1266"/>
      <c r="D8" s="1266"/>
      <c r="E8" s="1266"/>
      <c r="F8" s="1266"/>
      <c r="G8" s="1266"/>
      <c r="H8" s="1266"/>
      <c r="I8" s="1266"/>
      <c r="J8" s="1266"/>
      <c r="K8" s="1266"/>
      <c r="L8" s="1266"/>
      <c r="M8" s="1266"/>
      <c r="N8" s="1266"/>
      <c r="O8" s="1266"/>
      <c r="P8" s="1266"/>
      <c r="Q8" s="1266"/>
      <c r="R8" s="1266"/>
      <c r="S8" s="1266"/>
      <c r="T8" s="1266"/>
      <c r="U8" s="1266"/>
      <c r="V8" s="1266"/>
      <c r="W8" s="1266"/>
      <c r="X8" s="1266"/>
      <c r="Y8" s="1266"/>
      <c r="Z8" s="1266"/>
      <c r="AA8" s="1266"/>
      <c r="AB8" s="1266"/>
      <c r="AC8" s="1266"/>
      <c r="AD8" s="1266"/>
      <c r="AE8" s="1266"/>
      <c r="AF8" s="1266"/>
      <c r="AG8" s="1266"/>
      <c r="AH8" s="1267"/>
      <c r="AZ8" s="27"/>
      <c r="BA8" s="30"/>
      <c r="BB8" s="30"/>
      <c r="BC8" s="30"/>
      <c r="BD8" s="30"/>
      <c r="BE8" s="30"/>
      <c r="BF8" s="30"/>
      <c r="BG8" s="30"/>
      <c r="BH8" s="30"/>
      <c r="BI8" s="30"/>
      <c r="BJ8" s="30"/>
      <c r="BK8" s="30"/>
      <c r="BL8" s="30"/>
      <c r="BM8" s="30"/>
      <c r="BN8" s="30"/>
      <c r="BO8" s="30"/>
      <c r="BP8" s="30"/>
      <c r="BQ8" s="30"/>
      <c r="BR8" s="30"/>
      <c r="BS8" s="30"/>
      <c r="BT8" s="30"/>
      <c r="BU8" s="30"/>
      <c r="BV8" s="30"/>
      <c r="BW8" s="30"/>
      <c r="BX8" s="30"/>
      <c r="BY8" s="30"/>
    </row>
    <row r="9" spans="1:77" ht="33" customHeight="1">
      <c r="B9" s="1268"/>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70"/>
      <c r="AK9" s="33"/>
      <c r="AL9" s="33"/>
      <c r="AM9" s="33"/>
      <c r="AN9" s="33"/>
      <c r="AO9" s="33"/>
      <c r="AP9" s="73"/>
      <c r="AQ9" s="33"/>
      <c r="AR9" s="33"/>
      <c r="AS9" s="33"/>
      <c r="AT9" s="33"/>
      <c r="AU9" s="33"/>
      <c r="AV9" s="33"/>
      <c r="AW9" s="33"/>
      <c r="AX9" s="33"/>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row>
    <row r="10" spans="1:77" ht="33" customHeight="1">
      <c r="B10" s="1268"/>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70"/>
      <c r="AK10" s="33"/>
      <c r="AL10" s="33"/>
      <c r="AM10" s="33"/>
      <c r="AN10" s="33"/>
      <c r="AO10" s="33"/>
      <c r="AP10" s="73"/>
      <c r="AQ10" s="33"/>
      <c r="AR10" s="33"/>
      <c r="AS10" s="33"/>
      <c r="AT10" s="33"/>
      <c r="AU10" s="33"/>
      <c r="AV10" s="33"/>
      <c r="AW10" s="33"/>
      <c r="AX10" s="33"/>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row>
    <row r="11" spans="1:77" ht="33" customHeight="1">
      <c r="B11" s="1268"/>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70"/>
      <c r="AK11" s="29"/>
      <c r="AL11" s="32"/>
      <c r="AM11" s="32"/>
      <c r="AN11" s="32"/>
      <c r="AO11" s="32"/>
      <c r="AP11" s="74"/>
      <c r="AQ11" s="32"/>
      <c r="AR11" s="32"/>
      <c r="AS11" s="32"/>
      <c r="AT11" s="32"/>
      <c r="AU11" s="32"/>
      <c r="AV11" s="32"/>
      <c r="AW11" s="32"/>
      <c r="AX11" s="32"/>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row>
    <row r="12" spans="1:77" ht="33" customHeight="1">
      <c r="B12" s="1268"/>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70"/>
      <c r="AK12" s="32"/>
      <c r="AL12" s="32"/>
      <c r="AM12" s="32"/>
      <c r="AN12" s="32"/>
      <c r="AO12" s="32"/>
      <c r="AP12" s="74"/>
      <c r="AQ12" s="32"/>
      <c r="AR12" s="32"/>
      <c r="AS12" s="32"/>
      <c r="AT12" s="32"/>
      <c r="AU12" s="32"/>
      <c r="AV12" s="32"/>
      <c r="AW12" s="32"/>
      <c r="AX12" s="32"/>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row>
    <row r="13" spans="1:77" ht="33" customHeight="1">
      <c r="B13" s="1268"/>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70"/>
      <c r="AK13" s="32"/>
      <c r="AL13" s="32"/>
      <c r="AM13" s="32"/>
      <c r="AN13" s="32"/>
      <c r="AO13" s="32"/>
      <c r="AP13" s="74"/>
      <c r="AQ13" s="32"/>
      <c r="AR13" s="32"/>
      <c r="AS13" s="32"/>
      <c r="AT13" s="32"/>
      <c r="AU13" s="32"/>
      <c r="AV13" s="32"/>
      <c r="AW13" s="32"/>
      <c r="AX13" s="32"/>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row>
    <row r="14" spans="1:77" ht="33" customHeight="1">
      <c r="B14" s="1268"/>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70"/>
      <c r="AK14" s="32"/>
      <c r="AL14" s="32"/>
      <c r="AM14" s="32"/>
      <c r="AN14" s="32"/>
      <c r="AO14" s="32"/>
      <c r="AP14" s="74"/>
      <c r="AQ14" s="32"/>
      <c r="AR14" s="32"/>
      <c r="AS14" s="32"/>
      <c r="AT14" s="32"/>
      <c r="AU14" s="32"/>
      <c r="AV14" s="32"/>
      <c r="AW14" s="32"/>
      <c r="AX14" s="32"/>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row>
    <row r="15" spans="1:77" ht="33" customHeight="1">
      <c r="B15" s="1268"/>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70"/>
      <c r="AK15" s="32"/>
      <c r="AL15" s="32"/>
      <c r="AM15" s="32"/>
      <c r="AN15" s="32"/>
      <c r="AO15" s="32"/>
      <c r="AP15" s="74"/>
      <c r="AQ15" s="32"/>
      <c r="AR15" s="32"/>
      <c r="AS15" s="32"/>
      <c r="AT15" s="32"/>
      <c r="AU15" s="32"/>
      <c r="AV15" s="32"/>
      <c r="AW15" s="32"/>
      <c r="AX15" s="32"/>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row>
    <row r="16" spans="1:77" ht="33" customHeight="1">
      <c r="B16" s="1268"/>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70"/>
      <c r="AK16" s="32"/>
      <c r="AL16" s="32"/>
      <c r="AM16" s="32"/>
      <c r="AN16" s="32"/>
      <c r="AO16" s="32"/>
      <c r="AP16" s="74"/>
      <c r="AQ16" s="32"/>
      <c r="AR16" s="32"/>
      <c r="AS16" s="32"/>
      <c r="AT16" s="32"/>
      <c r="AU16" s="32"/>
      <c r="AV16" s="32"/>
      <c r="AW16" s="32"/>
      <c r="AX16" s="32"/>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row>
    <row r="17" spans="2:77" ht="33" customHeight="1">
      <c r="B17" s="1268"/>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70"/>
      <c r="AK17" s="32"/>
      <c r="AL17" s="32"/>
      <c r="AM17" s="32"/>
      <c r="AN17" s="32"/>
      <c r="AO17" s="32"/>
      <c r="AP17" s="74"/>
      <c r="AQ17" s="32"/>
      <c r="AR17" s="32"/>
      <c r="AS17" s="32"/>
      <c r="AT17" s="32"/>
      <c r="AU17" s="32"/>
      <c r="AV17" s="32"/>
      <c r="AW17" s="32"/>
      <c r="AX17" s="32"/>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row>
    <row r="18" spans="2:77" ht="33" customHeight="1">
      <c r="B18" s="1268"/>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70"/>
      <c r="AK18" s="32"/>
      <c r="AL18" s="32"/>
      <c r="AM18" s="32"/>
      <c r="AN18" s="32"/>
      <c r="AO18" s="32"/>
      <c r="AP18" s="74"/>
      <c r="AQ18" s="32"/>
      <c r="AR18" s="32"/>
      <c r="AS18" s="32"/>
      <c r="AT18" s="32"/>
      <c r="AU18" s="32"/>
      <c r="AV18" s="32"/>
      <c r="AW18" s="32"/>
      <c r="AX18" s="32"/>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row>
    <row r="19" spans="2:77" ht="33" customHeight="1">
      <c r="B19" s="1268"/>
      <c r="C19" s="1269"/>
      <c r="D19" s="1269"/>
      <c r="E19" s="1269"/>
      <c r="F19" s="1269"/>
      <c r="G19" s="1269"/>
      <c r="H19" s="1269"/>
      <c r="I19" s="1269"/>
      <c r="J19" s="1269"/>
      <c r="K19" s="1269"/>
      <c r="L19" s="1269"/>
      <c r="M19" s="1269"/>
      <c r="N19" s="1269"/>
      <c r="O19" s="1269"/>
      <c r="P19" s="1269"/>
      <c r="Q19" s="1269"/>
      <c r="R19" s="1269"/>
      <c r="S19" s="1269"/>
      <c r="T19" s="1269"/>
      <c r="U19" s="1269"/>
      <c r="V19" s="1269"/>
      <c r="W19" s="1269"/>
      <c r="X19" s="1269"/>
      <c r="Y19" s="1269"/>
      <c r="Z19" s="1269"/>
      <c r="AA19" s="1269"/>
      <c r="AB19" s="1269"/>
      <c r="AC19" s="1269"/>
      <c r="AD19" s="1269"/>
      <c r="AE19" s="1269"/>
      <c r="AF19" s="1269"/>
      <c r="AG19" s="1269"/>
      <c r="AH19" s="1270"/>
      <c r="AK19" s="32"/>
      <c r="AL19" s="32"/>
      <c r="AM19" s="32"/>
      <c r="AN19" s="32"/>
      <c r="AO19" s="32"/>
      <c r="AP19" s="74"/>
      <c r="AQ19" s="32"/>
      <c r="AR19" s="32"/>
      <c r="AS19" s="32"/>
      <c r="AT19" s="32"/>
      <c r="AU19" s="32"/>
      <c r="AV19" s="32"/>
      <c r="AW19" s="32"/>
      <c r="AX19" s="32"/>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row>
    <row r="20" spans="2:77" ht="33" customHeight="1">
      <c r="B20" s="1271"/>
      <c r="C20" s="1272"/>
      <c r="D20" s="1272"/>
      <c r="E20" s="1272"/>
      <c r="F20" s="1272"/>
      <c r="G20" s="1272"/>
      <c r="H20" s="1272"/>
      <c r="I20" s="1272"/>
      <c r="J20" s="1272"/>
      <c r="K20" s="1272"/>
      <c r="L20" s="1272"/>
      <c r="M20" s="1272"/>
      <c r="N20" s="1272"/>
      <c r="O20" s="1272"/>
      <c r="P20" s="1272"/>
      <c r="Q20" s="1272"/>
      <c r="R20" s="1272"/>
      <c r="S20" s="1272"/>
      <c r="T20" s="1272"/>
      <c r="U20" s="1272"/>
      <c r="V20" s="1272"/>
      <c r="W20" s="1272"/>
      <c r="X20" s="1272"/>
      <c r="Y20" s="1272"/>
      <c r="Z20" s="1272"/>
      <c r="AA20" s="1272"/>
      <c r="AB20" s="1272"/>
      <c r="AC20" s="1272"/>
      <c r="AD20" s="1272"/>
      <c r="AE20" s="1272"/>
      <c r="AF20" s="1272"/>
      <c r="AG20" s="1272"/>
      <c r="AH20" s="1273"/>
      <c r="AK20" s="32"/>
      <c r="AL20" s="32"/>
      <c r="AM20" s="32"/>
      <c r="AN20" s="32"/>
      <c r="AO20" s="32"/>
      <c r="AP20" s="74"/>
      <c r="AQ20" s="32"/>
      <c r="AR20" s="32"/>
      <c r="AS20" s="32"/>
      <c r="AT20" s="32"/>
      <c r="AU20" s="32"/>
      <c r="AV20" s="32"/>
      <c r="AW20" s="32"/>
      <c r="AX20" s="32"/>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row>
    <row r="21" spans="2:77" ht="8.4499999999999993" customHeight="1">
      <c r="B21" s="1237"/>
      <c r="C21" s="1238"/>
      <c r="D21" s="1238"/>
      <c r="E21" s="1238"/>
      <c r="F21" s="1238"/>
      <c r="G21" s="1238"/>
      <c r="H21" s="1238"/>
      <c r="I21" s="1238"/>
      <c r="J21" s="1238"/>
      <c r="K21" s="1238"/>
      <c r="L21" s="1238"/>
      <c r="M21" s="1238"/>
      <c r="N21" s="1238"/>
      <c r="O21" s="1238"/>
      <c r="P21" s="1238"/>
      <c r="Q21" s="1238"/>
      <c r="R21" s="1238"/>
      <c r="S21" s="1238"/>
      <c r="T21" s="1238"/>
      <c r="U21" s="1238"/>
      <c r="V21" s="1238"/>
      <c r="W21" s="1238"/>
      <c r="X21" s="1238"/>
      <c r="Y21" s="1238"/>
      <c r="Z21" s="1238"/>
      <c r="AA21" s="1238"/>
      <c r="AB21" s="1238"/>
      <c r="AC21" s="1238"/>
      <c r="AD21" s="1238"/>
      <c r="AE21" s="1238"/>
      <c r="AF21" s="1238"/>
      <c r="AG21" s="1238"/>
      <c r="AH21" s="1238"/>
      <c r="AK21" s="32"/>
      <c r="AL21" s="32"/>
      <c r="AM21" s="32"/>
      <c r="AN21" s="32"/>
      <c r="AO21" s="32"/>
      <c r="AP21" s="74"/>
      <c r="AQ21" s="32"/>
      <c r="AR21" s="32"/>
      <c r="AS21" s="32"/>
      <c r="AT21" s="32"/>
      <c r="AU21" s="32"/>
      <c r="AV21" s="32"/>
      <c r="AW21" s="32"/>
      <c r="AX21" s="32"/>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row>
    <row r="22" spans="2:77" ht="3" customHeight="1">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row>
    <row r="23" spans="2:77" ht="20.100000000000001" customHeight="1">
      <c r="B23" s="1164" t="s">
        <v>177</v>
      </c>
      <c r="C23" s="1164"/>
      <c r="D23" s="1164"/>
      <c r="E23" s="1164"/>
      <c r="F23" s="1164"/>
      <c r="G23" s="1164"/>
      <c r="H23" s="1164"/>
      <c r="I23" s="1164"/>
      <c r="J23" s="1164"/>
      <c r="K23" s="1164"/>
      <c r="L23" s="1164"/>
      <c r="M23" s="1164"/>
      <c r="N23" s="1164"/>
      <c r="O23" s="1164"/>
      <c r="P23" s="1164"/>
      <c r="Q23" s="1164"/>
      <c r="R23" s="1164"/>
      <c r="S23" s="1164"/>
      <c r="T23" s="1164"/>
      <c r="U23" s="1164"/>
      <c r="V23" s="1164"/>
      <c r="W23" s="1164"/>
      <c r="X23" s="1164"/>
      <c r="Y23" s="1164"/>
      <c r="Z23" s="1164"/>
      <c r="AA23" s="1164"/>
      <c r="AB23" s="1164"/>
      <c r="AC23" s="1164"/>
      <c r="AD23" s="1164"/>
      <c r="AE23" s="1164"/>
      <c r="AF23" s="1164"/>
      <c r="AG23" s="1164"/>
    </row>
    <row r="24" spans="2:77" ht="2.1" customHeight="1">
      <c r="B24" s="20"/>
      <c r="C24" s="20"/>
      <c r="D24" s="20"/>
      <c r="E24" s="20"/>
      <c r="F24" s="20"/>
      <c r="G24" s="20"/>
      <c r="H24" s="20"/>
      <c r="I24" s="20"/>
      <c r="J24" s="20"/>
      <c r="K24" s="20"/>
      <c r="L24" s="20"/>
      <c r="M24" s="20"/>
      <c r="N24" s="3"/>
      <c r="O24" s="3"/>
      <c r="P24" s="3"/>
      <c r="Q24" s="3"/>
      <c r="R24" s="3"/>
      <c r="S24" s="3"/>
      <c r="T24" s="3"/>
      <c r="U24" s="3"/>
      <c r="V24" s="3"/>
      <c r="W24" s="3"/>
      <c r="X24" s="3"/>
      <c r="Y24" s="18"/>
      <c r="Z24" s="18"/>
      <c r="AA24" s="18"/>
      <c r="AB24" s="18"/>
      <c r="AC24" s="18"/>
      <c r="AD24" s="18"/>
      <c r="AE24" s="18"/>
      <c r="AF24" s="18"/>
      <c r="AG24" s="18"/>
    </row>
    <row r="25" spans="2:77" ht="20.100000000000001" customHeight="1">
      <c r="B25" s="1249" t="s">
        <v>178</v>
      </c>
      <c r="C25" s="1249"/>
      <c r="D25" s="1249"/>
      <c r="E25" s="1249"/>
      <c r="F25" s="1249"/>
      <c r="G25" s="1249"/>
      <c r="H25" s="1249"/>
      <c r="I25" s="1249"/>
      <c r="J25" s="1249"/>
      <c r="K25" s="1249"/>
      <c r="L25" s="1249"/>
      <c r="M25" s="1249"/>
      <c r="N25" s="1249"/>
      <c r="O25" s="1249"/>
      <c r="P25" s="1249"/>
      <c r="Q25" s="1249"/>
      <c r="R25" s="1249"/>
      <c r="S25" s="1249"/>
      <c r="T25" s="1249"/>
      <c r="U25" s="1249"/>
      <c r="V25" s="1249"/>
      <c r="W25" s="1249"/>
      <c r="X25" s="1249"/>
      <c r="Y25" s="1249"/>
      <c r="Z25" s="1249"/>
      <c r="AA25" s="1249"/>
      <c r="AB25" s="1249"/>
      <c r="AC25" s="1249"/>
      <c r="AD25" s="1249"/>
      <c r="AE25" s="1249"/>
      <c r="AF25" s="1249"/>
      <c r="AG25" s="1249"/>
      <c r="AH25" s="8"/>
    </row>
    <row r="26" spans="2:77" ht="20.100000000000001" customHeight="1">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8"/>
    </row>
    <row r="28" spans="2:77" ht="20.100000000000001" customHeight="1">
      <c r="B28" s="1218" t="s">
        <v>32</v>
      </c>
      <c r="C28" s="1218"/>
      <c r="D28" s="1218"/>
      <c r="E28" s="1218"/>
      <c r="F28" s="1218"/>
      <c r="G28" s="1260" t="str">
        <f>IF(Application!V152="","",Application!V152)</f>
        <v/>
      </c>
      <c r="H28" s="1260"/>
      <c r="I28" s="1260"/>
      <c r="J28" s="24" t="s">
        <v>0</v>
      </c>
      <c r="K28" s="1260" t="str">
        <f>IF(Application!Z152="","",Application!Z152)</f>
        <v/>
      </c>
      <c r="L28" s="1260"/>
      <c r="M28" s="24" t="s">
        <v>1</v>
      </c>
      <c r="N28" s="1260" t="str">
        <f>IF(Application!AC152="","",Application!AC152)</f>
        <v/>
      </c>
      <c r="O28" s="1260"/>
      <c r="P28" s="24" t="s">
        <v>2</v>
      </c>
      <c r="Q28" s="76"/>
      <c r="S28" s="4"/>
      <c r="T28" s="76"/>
      <c r="U28" s="1218" t="s">
        <v>33</v>
      </c>
      <c r="V28" s="1218"/>
      <c r="W28" s="1218"/>
      <c r="X28" s="1218"/>
      <c r="Y28" s="1261"/>
      <c r="Z28" s="1261"/>
      <c r="AA28" s="1261"/>
      <c r="AB28" s="1261"/>
      <c r="AC28" s="1261"/>
      <c r="AD28" s="1261"/>
      <c r="AE28" s="1261"/>
      <c r="AF28" s="1261"/>
      <c r="AG28" s="1261"/>
      <c r="AH28" s="1261"/>
    </row>
    <row r="29" spans="2:77" s="55" customFormat="1" ht="20.100000000000001" customHeight="1">
      <c r="B29" s="1232" t="s">
        <v>179</v>
      </c>
      <c r="C29" s="1232"/>
      <c r="D29" s="1232"/>
      <c r="E29" s="1232"/>
      <c r="F29" s="1232"/>
      <c r="J29" s="64" t="s">
        <v>180</v>
      </c>
      <c r="M29" s="64" t="s">
        <v>181</v>
      </c>
      <c r="P29" s="64" t="s">
        <v>179</v>
      </c>
      <c r="S29" s="56"/>
      <c r="U29" s="54" t="s">
        <v>199</v>
      </c>
      <c r="V29" s="56"/>
      <c r="W29" s="56"/>
      <c r="X29" s="56"/>
      <c r="Y29" s="56"/>
      <c r="Z29" s="5"/>
      <c r="AA29" s="5"/>
      <c r="AB29" s="5"/>
      <c r="AC29" s="5"/>
      <c r="AD29" s="5"/>
      <c r="AE29" s="5"/>
      <c r="AF29" s="5"/>
      <c r="AG29" s="5"/>
      <c r="AH29" s="5"/>
      <c r="AP29" s="72"/>
    </row>
    <row r="32" spans="2:77" ht="20.100000000000001" customHeight="1">
      <c r="Q32" s="1166" t="str">
        <f>IF(Application!A7="","",Application!A7)</f>
        <v>東京日英学院</v>
      </c>
      <c r="R32" s="1166"/>
      <c r="S32" s="1166"/>
      <c r="T32" s="1166"/>
      <c r="U32" s="1166"/>
      <c r="V32" s="1166"/>
      <c r="W32" s="1166"/>
      <c r="X32" s="1166"/>
      <c r="Y32" s="1166"/>
      <c r="Z32" s="1166"/>
      <c r="AA32" s="1166"/>
      <c r="AB32" s="1166"/>
      <c r="AC32" s="1166"/>
      <c r="AD32" s="1166"/>
      <c r="AE32" s="1166"/>
      <c r="AF32" s="1166"/>
      <c r="AG32" s="1166"/>
      <c r="AH32" s="1166"/>
    </row>
    <row r="33" spans="34:42" ht="20.100000000000001" customHeight="1"/>
    <row r="34" spans="34:42" s="12" customFormat="1" ht="20.100000000000001" customHeight="1">
      <c r="AH34" s="26"/>
      <c r="AP34" s="52"/>
    </row>
    <row r="35" spans="34:42" s="12" customFormat="1" ht="20.100000000000001" customHeight="1">
      <c r="AH35" s="78"/>
      <c r="AP35" s="52"/>
    </row>
    <row r="36" spans="34:42" s="12" customFormat="1" ht="20.100000000000001" customHeight="1">
      <c r="AH36" s="26"/>
      <c r="AP36" s="52"/>
    </row>
  </sheetData>
  <sheetProtection formatCells="0" selectLockedCells="1"/>
  <mergeCells count="14">
    <mergeCell ref="B25:AG25"/>
    <mergeCell ref="A2:AH2"/>
    <mergeCell ref="A3:AH3"/>
    <mergeCell ref="B8:AH20"/>
    <mergeCell ref="B21:AH21"/>
    <mergeCell ref="B23:AG23"/>
    <mergeCell ref="B29:F29"/>
    <mergeCell ref="Q32:AH32"/>
    <mergeCell ref="B28:F28"/>
    <mergeCell ref="G28:I28"/>
    <mergeCell ref="K28:L28"/>
    <mergeCell ref="N28:O28"/>
    <mergeCell ref="U28:X28"/>
    <mergeCell ref="Y28:AH28"/>
  </mergeCells>
  <phoneticPr fontId="34"/>
  <printOptions horizontalCentered="1"/>
  <pageMargins left="0.39370078740157483" right="0.39370078740157483" top="0.59055118110236227" bottom="0.39370078740157483" header="0.19685039370078741" footer="0.1968503937007874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5582-55F8-45B9-873B-505C601A8644}">
  <sheetPr>
    <tabColor rgb="FFFF0000"/>
    <pageSetUpPr fitToPage="1"/>
  </sheetPr>
  <dimension ref="A1:BY36"/>
  <sheetViews>
    <sheetView showGridLines="0" workbookViewId="0">
      <selection activeCell="AM9" sqref="AM9"/>
    </sheetView>
  </sheetViews>
  <sheetFormatPr defaultColWidth="2.625" defaultRowHeight="10.15" customHeight="1"/>
  <cols>
    <col min="1" max="2" width="3.625" style="5" customWidth="1"/>
    <col min="3" max="33" width="2.625" style="5"/>
    <col min="34" max="34" width="2.625" style="5" customWidth="1"/>
    <col min="35" max="41" width="2.625" style="5"/>
    <col min="42" max="42" width="2.625" style="68"/>
    <col min="43" max="16384" width="2.625" style="5"/>
  </cols>
  <sheetData>
    <row r="1" spans="1:77" ht="3" customHeight="1"/>
    <row r="2" spans="1:77" s="2" customFormat="1" ht="26.45" customHeight="1">
      <c r="A2" s="1262" t="s">
        <v>1135</v>
      </c>
      <c r="B2" s="1262"/>
      <c r="C2" s="1262"/>
      <c r="D2" s="1262"/>
      <c r="E2" s="1262"/>
      <c r="F2" s="1262"/>
      <c r="G2" s="1262"/>
      <c r="H2" s="1262"/>
      <c r="I2" s="1262"/>
      <c r="J2" s="1262"/>
      <c r="K2" s="1262"/>
      <c r="L2" s="1262"/>
      <c r="M2" s="1262"/>
      <c r="N2" s="1262"/>
      <c r="O2" s="1262"/>
      <c r="P2" s="1262"/>
      <c r="Q2" s="1262"/>
      <c r="R2" s="1262"/>
      <c r="S2" s="1262"/>
      <c r="T2" s="1262"/>
      <c r="U2" s="1262"/>
      <c r="V2" s="1262"/>
      <c r="W2" s="1262"/>
      <c r="X2" s="1262"/>
      <c r="Y2" s="1262"/>
      <c r="Z2" s="1262"/>
      <c r="AA2" s="1262"/>
      <c r="AB2" s="1262"/>
      <c r="AC2" s="1262"/>
      <c r="AD2" s="1262"/>
      <c r="AE2" s="1262"/>
      <c r="AF2" s="1262"/>
      <c r="AG2" s="1262"/>
      <c r="AH2" s="1262"/>
      <c r="AI2" s="40"/>
      <c r="AP2" s="67"/>
    </row>
    <row r="3" spans="1:77" s="2" customFormat="1" ht="14.45" customHeight="1">
      <c r="A3" s="1263" t="s">
        <v>1136</v>
      </c>
      <c r="B3" s="1264"/>
      <c r="C3" s="1264"/>
      <c r="D3" s="1264"/>
      <c r="E3" s="1264"/>
      <c r="F3" s="1264"/>
      <c r="G3" s="1264"/>
      <c r="H3" s="1264"/>
      <c r="I3" s="1264"/>
      <c r="J3" s="1264"/>
      <c r="K3" s="1264"/>
      <c r="L3" s="1264"/>
      <c r="M3" s="1264"/>
      <c r="N3" s="1264"/>
      <c r="O3" s="1264"/>
      <c r="P3" s="1264"/>
      <c r="Q3" s="1264"/>
      <c r="R3" s="1264"/>
      <c r="S3" s="1264"/>
      <c r="T3" s="1264"/>
      <c r="U3" s="1264"/>
      <c r="V3" s="1264"/>
      <c r="W3" s="1264"/>
      <c r="X3" s="1264"/>
      <c r="Y3" s="1264"/>
      <c r="Z3" s="1264"/>
      <c r="AA3" s="1264"/>
      <c r="AB3" s="1264"/>
      <c r="AC3" s="1264"/>
      <c r="AD3" s="1264"/>
      <c r="AE3" s="1264"/>
      <c r="AF3" s="1264"/>
      <c r="AG3" s="1264"/>
      <c r="AH3" s="1264"/>
      <c r="AI3" s="57"/>
      <c r="AP3" s="67"/>
    </row>
    <row r="4" spans="1:77" s="2" customFormat="1" ht="10.9" customHeight="1">
      <c r="A4" s="58"/>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7"/>
      <c r="AP4" s="67"/>
    </row>
    <row r="5" spans="1:77" s="2" customFormat="1" ht="14.1" customHeight="1">
      <c r="A5" s="58"/>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72" t="s">
        <v>1137</v>
      </c>
      <c r="AI5" s="57"/>
      <c r="AP5" s="67"/>
    </row>
    <row r="6" spans="1:77" ht="10.9" customHeight="1">
      <c r="A6" s="6"/>
      <c r="B6" s="9"/>
      <c r="C6" s="9"/>
      <c r="D6" s="9"/>
      <c r="E6" s="9"/>
      <c r="F6" s="9"/>
      <c r="G6" s="9"/>
      <c r="H6" s="9"/>
      <c r="I6" s="9"/>
      <c r="J6" s="9"/>
      <c r="K6" s="9"/>
      <c r="L6" s="9"/>
      <c r="M6" s="9"/>
      <c r="N6" s="9"/>
      <c r="O6" s="9"/>
      <c r="P6" s="9"/>
      <c r="Q6" s="9"/>
      <c r="AH6" s="573" t="s">
        <v>1138</v>
      </c>
    </row>
    <row r="7" spans="1:77" ht="8.1" customHeight="1">
      <c r="A7" s="6"/>
      <c r="B7" s="18"/>
      <c r="C7" s="18"/>
      <c r="D7" s="18"/>
      <c r="E7" s="18"/>
      <c r="F7" s="18"/>
      <c r="G7" s="18"/>
      <c r="H7" s="18"/>
      <c r="I7" s="18"/>
      <c r="J7" s="18"/>
      <c r="K7" s="18"/>
      <c r="L7" s="18"/>
      <c r="M7" s="18"/>
      <c r="N7" s="18"/>
      <c r="O7" s="18"/>
      <c r="P7" s="18"/>
      <c r="Q7" s="18"/>
    </row>
    <row r="8" spans="1:77" ht="33" customHeight="1">
      <c r="B8" s="1265" t="s">
        <v>1139</v>
      </c>
      <c r="C8" s="1266"/>
      <c r="D8" s="1266"/>
      <c r="E8" s="1266"/>
      <c r="F8" s="1266"/>
      <c r="G8" s="1266"/>
      <c r="H8" s="1266"/>
      <c r="I8" s="1266"/>
      <c r="J8" s="1266"/>
      <c r="K8" s="1266"/>
      <c r="L8" s="1266"/>
      <c r="M8" s="1266"/>
      <c r="N8" s="1266"/>
      <c r="O8" s="1266"/>
      <c r="P8" s="1266"/>
      <c r="Q8" s="1266"/>
      <c r="R8" s="1266"/>
      <c r="S8" s="1266"/>
      <c r="T8" s="1266"/>
      <c r="U8" s="1266"/>
      <c r="V8" s="1266"/>
      <c r="W8" s="1266"/>
      <c r="X8" s="1266"/>
      <c r="Y8" s="1266"/>
      <c r="Z8" s="1266"/>
      <c r="AA8" s="1266"/>
      <c r="AB8" s="1266"/>
      <c r="AC8" s="1266"/>
      <c r="AD8" s="1266"/>
      <c r="AE8" s="1266"/>
      <c r="AF8" s="1266"/>
      <c r="AG8" s="1266"/>
      <c r="AH8" s="1267"/>
      <c r="AZ8" s="27"/>
      <c r="BA8" s="30"/>
      <c r="BB8" s="30"/>
      <c r="BC8" s="30"/>
      <c r="BD8" s="30"/>
      <c r="BE8" s="30"/>
      <c r="BF8" s="30"/>
      <c r="BG8" s="30"/>
      <c r="BH8" s="30"/>
      <c r="BI8" s="30"/>
      <c r="BJ8" s="30"/>
      <c r="BK8" s="30"/>
      <c r="BL8" s="30"/>
      <c r="BM8" s="30"/>
      <c r="BN8" s="30"/>
      <c r="BO8" s="30"/>
      <c r="BP8" s="30"/>
      <c r="BQ8" s="30"/>
      <c r="BR8" s="30"/>
      <c r="BS8" s="30"/>
      <c r="BT8" s="30"/>
      <c r="BU8" s="30"/>
      <c r="BV8" s="30"/>
      <c r="BW8" s="30"/>
      <c r="BX8" s="30"/>
      <c r="BY8" s="30"/>
    </row>
    <row r="9" spans="1:77" ht="33" customHeight="1">
      <c r="B9" s="1268"/>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70"/>
      <c r="AK9" s="33"/>
      <c r="AL9" s="33"/>
      <c r="AM9" s="33"/>
      <c r="AN9" s="33"/>
      <c r="AO9" s="33"/>
      <c r="AP9" s="73"/>
      <c r="AQ9" s="33"/>
      <c r="AR9" s="33"/>
      <c r="AS9" s="33"/>
      <c r="AT9" s="33"/>
      <c r="AU9" s="33"/>
      <c r="AV9" s="33"/>
      <c r="AW9" s="33"/>
      <c r="AX9" s="33"/>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row>
    <row r="10" spans="1:77" ht="33" customHeight="1">
      <c r="B10" s="1268"/>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70"/>
      <c r="AK10" s="33"/>
      <c r="AL10" s="33"/>
      <c r="AM10" s="33"/>
      <c r="AN10" s="33"/>
      <c r="AO10" s="33"/>
      <c r="AP10" s="73"/>
      <c r="AQ10" s="33"/>
      <c r="AR10" s="33"/>
      <c r="AS10" s="33"/>
      <c r="AT10" s="33"/>
      <c r="AU10" s="33"/>
      <c r="AV10" s="33"/>
      <c r="AW10" s="33"/>
      <c r="AX10" s="33"/>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row>
    <row r="11" spans="1:77" ht="33" customHeight="1">
      <c r="B11" s="1268"/>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70"/>
      <c r="AK11" s="29"/>
      <c r="AL11" s="32"/>
      <c r="AM11" s="32"/>
      <c r="AN11" s="32"/>
      <c r="AO11" s="32"/>
      <c r="AP11" s="74"/>
      <c r="AQ11" s="32"/>
      <c r="AR11" s="32"/>
      <c r="AS11" s="32"/>
      <c r="AT11" s="32"/>
      <c r="AU11" s="32"/>
      <c r="AV11" s="32"/>
      <c r="AW11" s="32"/>
      <c r="AX11" s="32"/>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row>
    <row r="12" spans="1:77" ht="33" customHeight="1">
      <c r="B12" s="1268"/>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70"/>
      <c r="AK12" s="32"/>
      <c r="AL12" s="32"/>
      <c r="AM12" s="32"/>
      <c r="AN12" s="32"/>
      <c r="AO12" s="32"/>
      <c r="AP12" s="74"/>
      <c r="AQ12" s="32"/>
      <c r="AR12" s="32"/>
      <c r="AS12" s="32"/>
      <c r="AT12" s="32"/>
      <c r="AU12" s="32"/>
      <c r="AV12" s="32"/>
      <c r="AW12" s="32"/>
      <c r="AX12" s="32"/>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row>
    <row r="13" spans="1:77" ht="33" customHeight="1">
      <c r="B13" s="1268"/>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70"/>
      <c r="AK13" s="32"/>
      <c r="AL13" s="32"/>
      <c r="AM13" s="32"/>
      <c r="AN13" s="32"/>
      <c r="AO13" s="32"/>
      <c r="AP13" s="74"/>
      <c r="AQ13" s="32"/>
      <c r="AR13" s="32"/>
      <c r="AS13" s="32"/>
      <c r="AT13" s="32"/>
      <c r="AU13" s="32"/>
      <c r="AV13" s="32"/>
      <c r="AW13" s="32"/>
      <c r="AX13" s="32"/>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row>
    <row r="14" spans="1:77" ht="33" customHeight="1">
      <c r="B14" s="1268"/>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70"/>
      <c r="AK14" s="32"/>
      <c r="AL14" s="32"/>
      <c r="AM14" s="32"/>
      <c r="AN14" s="32"/>
      <c r="AO14" s="32"/>
      <c r="AP14" s="74"/>
      <c r="AQ14" s="32"/>
      <c r="AR14" s="32"/>
      <c r="AS14" s="32"/>
      <c r="AT14" s="32"/>
      <c r="AU14" s="32"/>
      <c r="AV14" s="32"/>
      <c r="AW14" s="32"/>
      <c r="AX14" s="32"/>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row>
    <row r="15" spans="1:77" ht="33" customHeight="1">
      <c r="B15" s="1268"/>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70"/>
      <c r="AK15" s="32"/>
      <c r="AL15" s="32"/>
      <c r="AM15" s="32"/>
      <c r="AN15" s="32"/>
      <c r="AO15" s="32"/>
      <c r="AP15" s="74"/>
      <c r="AQ15" s="32"/>
      <c r="AR15" s="32"/>
      <c r="AS15" s="32"/>
      <c r="AT15" s="32"/>
      <c r="AU15" s="32"/>
      <c r="AV15" s="32"/>
      <c r="AW15" s="32"/>
      <c r="AX15" s="32"/>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row>
    <row r="16" spans="1:77" ht="33" customHeight="1">
      <c r="B16" s="1268"/>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70"/>
      <c r="AK16" s="32"/>
      <c r="AL16" s="32"/>
      <c r="AM16" s="32"/>
      <c r="AN16" s="32"/>
      <c r="AO16" s="32"/>
      <c r="AP16" s="74"/>
      <c r="AQ16" s="32"/>
      <c r="AR16" s="32"/>
      <c r="AS16" s="32"/>
      <c r="AT16" s="32"/>
      <c r="AU16" s="32"/>
      <c r="AV16" s="32"/>
      <c r="AW16" s="32"/>
      <c r="AX16" s="32"/>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row>
    <row r="17" spans="2:77" ht="33" customHeight="1">
      <c r="B17" s="1268"/>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70"/>
      <c r="AK17" s="32"/>
      <c r="AL17" s="32"/>
      <c r="AM17" s="32"/>
      <c r="AN17" s="32"/>
      <c r="AO17" s="32"/>
      <c r="AP17" s="74"/>
      <c r="AQ17" s="32"/>
      <c r="AR17" s="32"/>
      <c r="AS17" s="32"/>
      <c r="AT17" s="32"/>
      <c r="AU17" s="32"/>
      <c r="AV17" s="32"/>
      <c r="AW17" s="32"/>
      <c r="AX17" s="32"/>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row>
    <row r="18" spans="2:77" ht="33" customHeight="1">
      <c r="B18" s="1268"/>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70"/>
      <c r="AK18" s="32"/>
      <c r="AL18" s="32"/>
      <c r="AM18" s="32"/>
      <c r="AN18" s="32"/>
      <c r="AO18" s="32"/>
      <c r="AP18" s="74"/>
      <c r="AQ18" s="32"/>
      <c r="AR18" s="32"/>
      <c r="AS18" s="32"/>
      <c r="AT18" s="32"/>
      <c r="AU18" s="32"/>
      <c r="AV18" s="32"/>
      <c r="AW18" s="32"/>
      <c r="AX18" s="32"/>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row>
    <row r="19" spans="2:77" ht="33" customHeight="1">
      <c r="B19" s="1268"/>
      <c r="C19" s="1269"/>
      <c r="D19" s="1269"/>
      <c r="E19" s="1269"/>
      <c r="F19" s="1269"/>
      <c r="G19" s="1269"/>
      <c r="H19" s="1269"/>
      <c r="I19" s="1269"/>
      <c r="J19" s="1269"/>
      <c r="K19" s="1269"/>
      <c r="L19" s="1269"/>
      <c r="M19" s="1269"/>
      <c r="N19" s="1269"/>
      <c r="O19" s="1269"/>
      <c r="P19" s="1269"/>
      <c r="Q19" s="1269"/>
      <c r="R19" s="1269"/>
      <c r="S19" s="1269"/>
      <c r="T19" s="1269"/>
      <c r="U19" s="1269"/>
      <c r="V19" s="1269"/>
      <c r="W19" s="1269"/>
      <c r="X19" s="1269"/>
      <c r="Y19" s="1269"/>
      <c r="Z19" s="1269"/>
      <c r="AA19" s="1269"/>
      <c r="AB19" s="1269"/>
      <c r="AC19" s="1269"/>
      <c r="AD19" s="1269"/>
      <c r="AE19" s="1269"/>
      <c r="AF19" s="1269"/>
      <c r="AG19" s="1269"/>
      <c r="AH19" s="1270"/>
      <c r="AK19" s="32"/>
      <c r="AL19" s="32"/>
      <c r="AM19" s="32"/>
      <c r="AN19" s="32"/>
      <c r="AO19" s="32"/>
      <c r="AP19" s="74"/>
      <c r="AQ19" s="32"/>
      <c r="AR19" s="32"/>
      <c r="AS19" s="32"/>
      <c r="AT19" s="32"/>
      <c r="AU19" s="32"/>
      <c r="AV19" s="32"/>
      <c r="AW19" s="32"/>
      <c r="AX19" s="32"/>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row>
    <row r="20" spans="2:77" ht="33" customHeight="1">
      <c r="B20" s="1271"/>
      <c r="C20" s="1272"/>
      <c r="D20" s="1272"/>
      <c r="E20" s="1272"/>
      <c r="F20" s="1272"/>
      <c r="G20" s="1272"/>
      <c r="H20" s="1272"/>
      <c r="I20" s="1272"/>
      <c r="J20" s="1272"/>
      <c r="K20" s="1272"/>
      <c r="L20" s="1272"/>
      <c r="M20" s="1272"/>
      <c r="N20" s="1272"/>
      <c r="O20" s="1272"/>
      <c r="P20" s="1272"/>
      <c r="Q20" s="1272"/>
      <c r="R20" s="1272"/>
      <c r="S20" s="1272"/>
      <c r="T20" s="1272"/>
      <c r="U20" s="1272"/>
      <c r="V20" s="1272"/>
      <c r="W20" s="1272"/>
      <c r="X20" s="1272"/>
      <c r="Y20" s="1272"/>
      <c r="Z20" s="1272"/>
      <c r="AA20" s="1272"/>
      <c r="AB20" s="1272"/>
      <c r="AC20" s="1272"/>
      <c r="AD20" s="1272"/>
      <c r="AE20" s="1272"/>
      <c r="AF20" s="1272"/>
      <c r="AG20" s="1272"/>
      <c r="AH20" s="1273"/>
      <c r="AK20" s="32"/>
      <c r="AL20" s="32"/>
      <c r="AM20" s="32"/>
      <c r="AN20" s="32"/>
      <c r="AO20" s="32"/>
      <c r="AP20" s="74"/>
      <c r="AQ20" s="32"/>
      <c r="AR20" s="32"/>
      <c r="AS20" s="32"/>
      <c r="AT20" s="32"/>
      <c r="AU20" s="32"/>
      <c r="AV20" s="32"/>
      <c r="AW20" s="32"/>
      <c r="AX20" s="32"/>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row>
    <row r="21" spans="2:77" ht="8.4499999999999993" customHeight="1">
      <c r="B21" s="1237"/>
      <c r="C21" s="1238"/>
      <c r="D21" s="1238"/>
      <c r="E21" s="1238"/>
      <c r="F21" s="1238"/>
      <c r="G21" s="1238"/>
      <c r="H21" s="1238"/>
      <c r="I21" s="1238"/>
      <c r="J21" s="1238"/>
      <c r="K21" s="1238"/>
      <c r="L21" s="1238"/>
      <c r="M21" s="1238"/>
      <c r="N21" s="1238"/>
      <c r="O21" s="1238"/>
      <c r="P21" s="1238"/>
      <c r="Q21" s="1238"/>
      <c r="R21" s="1238"/>
      <c r="S21" s="1238"/>
      <c r="T21" s="1238"/>
      <c r="U21" s="1238"/>
      <c r="V21" s="1238"/>
      <c r="W21" s="1238"/>
      <c r="X21" s="1238"/>
      <c r="Y21" s="1238"/>
      <c r="Z21" s="1238"/>
      <c r="AA21" s="1238"/>
      <c r="AB21" s="1238"/>
      <c r="AC21" s="1238"/>
      <c r="AD21" s="1238"/>
      <c r="AE21" s="1238"/>
      <c r="AF21" s="1238"/>
      <c r="AG21" s="1238"/>
      <c r="AH21" s="1238"/>
      <c r="AK21" s="32"/>
      <c r="AL21" s="32"/>
      <c r="AM21" s="32"/>
      <c r="AN21" s="32"/>
      <c r="AO21" s="32"/>
      <c r="AP21" s="74"/>
      <c r="AQ21" s="32"/>
      <c r="AR21" s="32"/>
      <c r="AS21" s="32"/>
      <c r="AT21" s="32"/>
      <c r="AU21" s="32"/>
      <c r="AV21" s="32"/>
      <c r="AW21" s="32"/>
      <c r="AX21" s="32"/>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row>
    <row r="22" spans="2:77" ht="3" customHeight="1">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row>
    <row r="23" spans="2:77" ht="20.100000000000001" customHeight="1">
      <c r="B23" s="1164" t="s">
        <v>177</v>
      </c>
      <c r="C23" s="1164"/>
      <c r="D23" s="1164"/>
      <c r="E23" s="1164"/>
      <c r="F23" s="1164"/>
      <c r="G23" s="1164"/>
      <c r="H23" s="1164"/>
      <c r="I23" s="1164"/>
      <c r="J23" s="1164"/>
      <c r="K23" s="1164"/>
      <c r="L23" s="1164"/>
      <c r="M23" s="1164"/>
      <c r="N23" s="1164"/>
      <c r="O23" s="1164"/>
      <c r="P23" s="1164"/>
      <c r="Q23" s="1164"/>
      <c r="R23" s="1164"/>
      <c r="S23" s="1164"/>
      <c r="T23" s="1164"/>
      <c r="U23" s="1164"/>
      <c r="V23" s="1164"/>
      <c r="W23" s="1164"/>
      <c r="X23" s="1164"/>
      <c r="Y23" s="1164"/>
      <c r="Z23" s="1164"/>
      <c r="AA23" s="1164"/>
      <c r="AB23" s="1164"/>
      <c r="AC23" s="1164"/>
      <c r="AD23" s="1164"/>
      <c r="AE23" s="1164"/>
      <c r="AF23" s="1164"/>
      <c r="AG23" s="1164"/>
    </row>
    <row r="24" spans="2:77" ht="2.1" customHeight="1">
      <c r="B24" s="20"/>
      <c r="C24" s="20"/>
      <c r="D24" s="20"/>
      <c r="E24" s="20"/>
      <c r="F24" s="20"/>
      <c r="G24" s="20"/>
      <c r="H24" s="20"/>
      <c r="I24" s="20"/>
      <c r="J24" s="20"/>
      <c r="K24" s="20"/>
      <c r="L24" s="20"/>
      <c r="M24" s="20"/>
      <c r="N24" s="3"/>
      <c r="O24" s="3"/>
      <c r="P24" s="3"/>
      <c r="Q24" s="3"/>
      <c r="R24" s="3"/>
      <c r="S24" s="3"/>
      <c r="T24" s="3"/>
      <c r="U24" s="3"/>
      <c r="V24" s="3"/>
      <c r="W24" s="3"/>
      <c r="X24" s="3"/>
      <c r="Y24" s="18"/>
      <c r="Z24" s="18"/>
      <c r="AA24" s="18"/>
      <c r="AB24" s="18"/>
      <c r="AC24" s="18"/>
      <c r="AD24" s="18"/>
      <c r="AE24" s="18"/>
      <c r="AF24" s="18"/>
      <c r="AG24" s="18"/>
    </row>
    <row r="25" spans="2:77" ht="20.100000000000001" customHeight="1">
      <c r="B25" s="1249" t="s">
        <v>178</v>
      </c>
      <c r="C25" s="1249"/>
      <c r="D25" s="1249"/>
      <c r="E25" s="1249"/>
      <c r="F25" s="1249"/>
      <c r="G25" s="1249"/>
      <c r="H25" s="1249"/>
      <c r="I25" s="1249"/>
      <c r="J25" s="1249"/>
      <c r="K25" s="1249"/>
      <c r="L25" s="1249"/>
      <c r="M25" s="1249"/>
      <c r="N25" s="1249"/>
      <c r="O25" s="1249"/>
      <c r="P25" s="1249"/>
      <c r="Q25" s="1249"/>
      <c r="R25" s="1249"/>
      <c r="S25" s="1249"/>
      <c r="T25" s="1249"/>
      <c r="U25" s="1249"/>
      <c r="V25" s="1249"/>
      <c r="W25" s="1249"/>
      <c r="X25" s="1249"/>
      <c r="Y25" s="1249"/>
      <c r="Z25" s="1249"/>
      <c r="AA25" s="1249"/>
      <c r="AB25" s="1249"/>
      <c r="AC25" s="1249"/>
      <c r="AD25" s="1249"/>
      <c r="AE25" s="1249"/>
      <c r="AF25" s="1249"/>
      <c r="AG25" s="1249"/>
      <c r="AH25" s="8"/>
    </row>
    <row r="26" spans="2:77" ht="20.100000000000001" customHeight="1">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8"/>
    </row>
    <row r="28" spans="2:77" ht="20.100000000000001" customHeight="1">
      <c r="B28" s="1218" t="s">
        <v>32</v>
      </c>
      <c r="C28" s="1218"/>
      <c r="D28" s="1218"/>
      <c r="E28" s="1218"/>
      <c r="F28" s="1218"/>
      <c r="G28" s="1260" t="str">
        <f>IF(Application!V152="","",Application!V152)</f>
        <v/>
      </c>
      <c r="H28" s="1260"/>
      <c r="I28" s="1260"/>
      <c r="J28" s="24" t="s">
        <v>0</v>
      </c>
      <c r="K28" s="1260" t="str">
        <f>IF(Application!Z152="","",Application!Z152)</f>
        <v/>
      </c>
      <c r="L28" s="1260"/>
      <c r="M28" s="24" t="s">
        <v>1</v>
      </c>
      <c r="N28" s="1260" t="str">
        <f>IF(Application!AC152="","",Application!AC152)</f>
        <v/>
      </c>
      <c r="O28" s="1260"/>
      <c r="P28" s="24" t="s">
        <v>2</v>
      </c>
      <c r="Q28" s="76"/>
      <c r="S28" s="4"/>
      <c r="T28" s="76"/>
      <c r="U28" s="1218" t="s">
        <v>33</v>
      </c>
      <c r="V28" s="1218"/>
      <c r="W28" s="1218"/>
      <c r="X28" s="1218"/>
      <c r="Y28" s="1261"/>
      <c r="Z28" s="1261"/>
      <c r="AA28" s="1261"/>
      <c r="AB28" s="1261"/>
      <c r="AC28" s="1261"/>
      <c r="AD28" s="1261"/>
      <c r="AE28" s="1261"/>
      <c r="AF28" s="1261"/>
      <c r="AG28" s="1261"/>
      <c r="AH28" s="1261"/>
    </row>
    <row r="29" spans="2:77" s="55" customFormat="1" ht="20.100000000000001" customHeight="1">
      <c r="B29" s="1232" t="s">
        <v>179</v>
      </c>
      <c r="C29" s="1232"/>
      <c r="D29" s="1232"/>
      <c r="E29" s="1232"/>
      <c r="F29" s="1232"/>
      <c r="J29" s="64" t="s">
        <v>180</v>
      </c>
      <c r="M29" s="64" t="s">
        <v>181</v>
      </c>
      <c r="P29" s="64" t="s">
        <v>179</v>
      </c>
      <c r="S29" s="56"/>
      <c r="U29" s="54" t="s">
        <v>199</v>
      </c>
      <c r="V29" s="56"/>
      <c r="W29" s="56"/>
      <c r="X29" s="56"/>
      <c r="Y29" s="56"/>
      <c r="Z29" s="5"/>
      <c r="AA29" s="5"/>
      <c r="AB29" s="5"/>
      <c r="AC29" s="5"/>
      <c r="AD29" s="5"/>
      <c r="AE29" s="5"/>
      <c r="AF29" s="5"/>
      <c r="AG29" s="5"/>
      <c r="AH29" s="5"/>
      <c r="AP29" s="72"/>
    </row>
    <row r="32" spans="2:77" ht="20.100000000000001" customHeight="1">
      <c r="Q32" s="1166" t="str">
        <f>IF(Application!A7="","",Application!A7)</f>
        <v>東京日英学院</v>
      </c>
      <c r="R32" s="1166"/>
      <c r="S32" s="1166"/>
      <c r="T32" s="1166"/>
      <c r="U32" s="1166"/>
      <c r="V32" s="1166"/>
      <c r="W32" s="1166"/>
      <c r="X32" s="1166"/>
      <c r="Y32" s="1166"/>
      <c r="Z32" s="1166"/>
      <c r="AA32" s="1166"/>
      <c r="AB32" s="1166"/>
      <c r="AC32" s="1166"/>
      <c r="AD32" s="1166"/>
      <c r="AE32" s="1166"/>
      <c r="AF32" s="1166"/>
      <c r="AG32" s="1166"/>
      <c r="AH32" s="1166"/>
    </row>
    <row r="33" spans="34:42" ht="20.100000000000001" customHeight="1"/>
    <row r="34" spans="34:42" s="12" customFormat="1" ht="20.100000000000001" customHeight="1">
      <c r="AH34" s="26"/>
      <c r="AP34" s="52"/>
    </row>
    <row r="35" spans="34:42" s="12" customFormat="1" ht="20.100000000000001" customHeight="1">
      <c r="AH35" s="78"/>
      <c r="AP35" s="52"/>
    </row>
    <row r="36" spans="34:42" s="12" customFormat="1" ht="20.100000000000001" customHeight="1">
      <c r="AH36" s="26"/>
      <c r="AP36" s="52"/>
    </row>
  </sheetData>
  <sheetProtection formatCells="0" selectLockedCells="1"/>
  <mergeCells count="14">
    <mergeCell ref="B25:AG25"/>
    <mergeCell ref="A2:AH2"/>
    <mergeCell ref="A3:AH3"/>
    <mergeCell ref="B8:AH20"/>
    <mergeCell ref="B21:AH21"/>
    <mergeCell ref="B23:AG23"/>
    <mergeCell ref="B29:F29"/>
    <mergeCell ref="Q32:AH32"/>
    <mergeCell ref="B28:F28"/>
    <mergeCell ref="G28:I28"/>
    <mergeCell ref="K28:L28"/>
    <mergeCell ref="N28:O28"/>
    <mergeCell ref="U28:X28"/>
    <mergeCell ref="Y28:AH28"/>
  </mergeCells>
  <phoneticPr fontId="190" type="noConversion"/>
  <printOptions horizontalCentered="1"/>
  <pageMargins left="0.39370078740157483" right="0.39370078740157483" top="0.59055118110236227" bottom="0.39370078740157483" header="0.19685039370078741" footer="0.19685039370078741"/>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0000"/>
    <pageSetUpPr fitToPage="1"/>
  </sheetPr>
  <dimension ref="A1:CA62"/>
  <sheetViews>
    <sheetView showGridLines="0" topLeftCell="A48" workbookViewId="0">
      <selection activeCell="AP48" sqref="AP48"/>
    </sheetView>
  </sheetViews>
  <sheetFormatPr defaultColWidth="2.625" defaultRowHeight="10.15" customHeight="1"/>
  <cols>
    <col min="1" max="1" width="3.625" style="5" customWidth="1"/>
    <col min="2" max="41" width="2.625" style="5"/>
    <col min="42" max="42" width="2.625" style="68"/>
    <col min="43" max="16384" width="2.625" style="5"/>
  </cols>
  <sheetData>
    <row r="1" spans="1:42" ht="3" customHeight="1"/>
    <row r="2" spans="1:42" ht="25.15" customHeight="1">
      <c r="A2" s="1223" t="s">
        <v>82</v>
      </c>
      <c r="B2" s="1223"/>
      <c r="C2" s="1223"/>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1223"/>
    </row>
    <row r="3" spans="1:42" ht="14.1" customHeight="1">
      <c r="A3" s="1281" t="s">
        <v>187</v>
      </c>
      <c r="B3" s="1281"/>
      <c r="C3" s="1281"/>
      <c r="D3" s="1281"/>
      <c r="E3" s="1281"/>
      <c r="F3" s="1281"/>
      <c r="G3" s="1281"/>
      <c r="H3" s="1281"/>
      <c r="I3" s="1281"/>
      <c r="J3" s="1281"/>
      <c r="K3" s="1281"/>
      <c r="L3" s="1281"/>
      <c r="M3" s="1281"/>
      <c r="N3" s="1281"/>
      <c r="O3" s="1281"/>
      <c r="P3" s="1281"/>
      <c r="Q3" s="1281"/>
      <c r="R3" s="1281"/>
      <c r="S3" s="1281"/>
      <c r="T3" s="1281"/>
      <c r="U3" s="1281"/>
      <c r="V3" s="1281"/>
      <c r="W3" s="1281"/>
      <c r="X3" s="1281"/>
      <c r="Y3" s="1281"/>
      <c r="Z3" s="1281"/>
      <c r="AA3" s="1281"/>
      <c r="AB3" s="1281"/>
      <c r="AC3" s="1281"/>
      <c r="AD3" s="1281"/>
      <c r="AE3" s="1281"/>
      <c r="AF3" s="1281"/>
      <c r="AG3" s="1281"/>
      <c r="AH3" s="1281"/>
      <c r="AI3" s="1281"/>
    </row>
    <row r="4" spans="1:42" ht="3" customHeight="1"/>
    <row r="5" spans="1:42" ht="3" customHeight="1"/>
    <row r="6" spans="1:42" ht="16.149999999999999" customHeight="1">
      <c r="A6" s="9" t="s">
        <v>851</v>
      </c>
      <c r="B6" s="9"/>
      <c r="C6" s="9"/>
      <c r="D6" s="9"/>
      <c r="E6" s="9"/>
      <c r="F6" s="9"/>
      <c r="G6" s="9"/>
      <c r="H6" s="9"/>
      <c r="I6" s="9"/>
      <c r="J6" s="9"/>
      <c r="K6" s="9"/>
      <c r="L6" s="9"/>
      <c r="M6" s="9"/>
      <c r="N6" s="9"/>
      <c r="O6" s="9"/>
      <c r="P6" s="9"/>
      <c r="Q6" s="9"/>
      <c r="R6" s="9"/>
      <c r="S6" s="9"/>
    </row>
    <row r="7" spans="1:42" ht="3" customHeight="1"/>
    <row r="8" spans="1:42" ht="18" customHeight="1">
      <c r="A8" s="1284" t="s">
        <v>1033</v>
      </c>
      <c r="B8" s="1284"/>
      <c r="C8" s="1284"/>
      <c r="D8" s="1284"/>
      <c r="E8" s="1282" t="s">
        <v>1035</v>
      </c>
      <c r="F8" s="1282"/>
      <c r="G8" s="1282"/>
      <c r="H8" s="1282"/>
      <c r="I8" s="1219" t="str">
        <f>IF(Application!F31="","",Application!F31)</f>
        <v>中国</v>
      </c>
      <c r="J8" s="1219"/>
      <c r="K8" s="1219"/>
      <c r="L8" s="1219"/>
      <c r="M8" s="1219"/>
      <c r="N8" s="1219"/>
      <c r="O8" s="1219"/>
      <c r="P8" s="1219"/>
      <c r="Q8" s="1219"/>
      <c r="R8" s="1219"/>
      <c r="S8" s="1219"/>
      <c r="T8" s="1219"/>
      <c r="U8" s="1219"/>
      <c r="V8" s="1219"/>
      <c r="W8" s="1219"/>
      <c r="X8" s="1219"/>
      <c r="Y8" s="1219"/>
      <c r="Z8" s="1219"/>
      <c r="AP8" s="63"/>
    </row>
    <row r="9" spans="1:42" ht="3" customHeight="1">
      <c r="I9" s="174"/>
      <c r="J9" s="174"/>
      <c r="K9" s="174"/>
      <c r="L9" s="174"/>
      <c r="M9" s="174"/>
      <c r="N9" s="174"/>
      <c r="O9" s="174"/>
      <c r="P9" s="174"/>
      <c r="Q9" s="174"/>
      <c r="R9" s="174"/>
      <c r="S9" s="174"/>
      <c r="T9" s="174"/>
      <c r="U9" s="174"/>
      <c r="V9" s="174"/>
      <c r="W9" s="174"/>
      <c r="X9" s="174"/>
      <c r="Y9" s="174"/>
      <c r="Z9" s="174"/>
    </row>
    <row r="10" spans="1:42" ht="18" customHeight="1">
      <c r="A10" s="1277" t="s">
        <v>1034</v>
      </c>
      <c r="B10" s="1277"/>
      <c r="C10" s="1277"/>
      <c r="D10" s="1277"/>
      <c r="E10" s="1283" t="s">
        <v>34</v>
      </c>
      <c r="F10" s="1283"/>
      <c r="G10" s="1283"/>
      <c r="H10" s="1283"/>
      <c r="I10" s="1219" t="str">
        <f>IF(AND(Application!F29="",Application!M29=""),"",Application!F29&amp;" "&amp;Application!M29)</f>
        <v/>
      </c>
      <c r="J10" s="1219"/>
      <c r="K10" s="1219"/>
      <c r="L10" s="1219"/>
      <c r="M10" s="1219"/>
      <c r="N10" s="1219"/>
      <c r="O10" s="1219"/>
      <c r="P10" s="1219"/>
      <c r="Q10" s="1219"/>
      <c r="R10" s="1219"/>
      <c r="S10" s="1219"/>
      <c r="T10" s="1219"/>
      <c r="U10" s="1219"/>
      <c r="V10" s="1219"/>
      <c r="W10" s="1219"/>
      <c r="X10" s="1219"/>
      <c r="Y10" s="1219"/>
      <c r="Z10" s="1219"/>
      <c r="AL10" s="15"/>
    </row>
    <row r="11" spans="1:42" ht="3" customHeight="1"/>
    <row r="12" spans="1:42" ht="18" customHeight="1">
      <c r="P12" s="1278" t="str">
        <f>IF(Application!M31="","",Application!M31)</f>
        <v/>
      </c>
      <c r="Q12" s="1278"/>
      <c r="R12" s="1278"/>
      <c r="S12" s="1278"/>
      <c r="T12" s="9" t="s">
        <v>0</v>
      </c>
      <c r="U12" s="1278" t="str">
        <f>IF(Application!P31="","",Application!P31)</f>
        <v/>
      </c>
      <c r="V12" s="1278"/>
      <c r="W12" s="9" t="s">
        <v>1</v>
      </c>
      <c r="X12" s="1278" t="str">
        <f>IF(Application!R31="","",Application!R31)</f>
        <v/>
      </c>
      <c r="Y12" s="1278"/>
      <c r="Z12" s="1277" t="s">
        <v>35</v>
      </c>
      <c r="AA12" s="1277"/>
      <c r="AB12" s="9" t="str">
        <f>Application!V31</f>
        <v>□</v>
      </c>
      <c r="AC12" s="9" t="s">
        <v>3</v>
      </c>
      <c r="AD12" s="9"/>
      <c r="AE12" s="18" t="str">
        <f>Application!X31</f>
        <v>□</v>
      </c>
      <c r="AF12" s="9" t="s">
        <v>4</v>
      </c>
      <c r="AG12" s="7" t="s">
        <v>58</v>
      </c>
      <c r="AN12" s="9"/>
    </row>
    <row r="13" spans="1:42" ht="12" customHeight="1">
      <c r="S13" s="1279" t="s">
        <v>5</v>
      </c>
      <c r="T13" s="1279"/>
      <c r="U13" s="1279"/>
      <c r="V13" s="1279" t="s">
        <v>36</v>
      </c>
      <c r="W13" s="1279"/>
      <c r="X13" s="1279"/>
      <c r="Y13" s="1280" t="s">
        <v>6</v>
      </c>
      <c r="Z13" s="1280"/>
      <c r="AA13" s="25"/>
      <c r="AB13" s="21"/>
      <c r="AC13" s="23" t="s">
        <v>7</v>
      </c>
      <c r="AE13" s="10"/>
      <c r="AF13" s="23" t="s">
        <v>8</v>
      </c>
      <c r="AG13" s="21"/>
      <c r="AN13" s="21"/>
    </row>
    <row r="14" spans="1:42" ht="3" customHeight="1"/>
    <row r="15" spans="1:42" ht="16.149999999999999" customHeight="1">
      <c r="B15" s="18" t="s">
        <v>59</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row>
    <row r="16" spans="1:42" ht="16.149999999999999" customHeight="1">
      <c r="A16" s="18" t="s">
        <v>60</v>
      </c>
    </row>
    <row r="17" spans="1:79" ht="12" customHeight="1">
      <c r="A17" s="1275" t="s">
        <v>61</v>
      </c>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row>
    <row r="18" spans="1:79" ht="12" customHeight="1">
      <c r="A18" s="10" t="s">
        <v>62</v>
      </c>
    </row>
    <row r="19" spans="1:79" ht="18" customHeight="1">
      <c r="S19" s="11" t="s">
        <v>37</v>
      </c>
    </row>
    <row r="20" spans="1:79" ht="3" customHeight="1"/>
    <row r="21" spans="1:79" ht="16.149999999999999" customHeight="1">
      <c r="A21" s="50" t="s">
        <v>188</v>
      </c>
      <c r="B21" s="9" t="s">
        <v>194</v>
      </c>
      <c r="C21" s="9"/>
      <c r="D21" s="9"/>
      <c r="E21" s="9"/>
      <c r="F21" s="9"/>
      <c r="G21" s="9"/>
      <c r="H21" s="9"/>
      <c r="I21" s="9"/>
      <c r="J21" s="9"/>
      <c r="K21" s="9"/>
      <c r="L21" s="9"/>
      <c r="M21" s="9"/>
      <c r="N21" s="9"/>
      <c r="O21" s="9"/>
      <c r="P21" s="9"/>
      <c r="Q21" s="9"/>
      <c r="R21" s="9"/>
      <c r="S21" s="9"/>
      <c r="T21" s="9"/>
      <c r="U21" s="9"/>
      <c r="V21" s="9"/>
      <c r="W21" s="9"/>
      <c r="X21" s="9"/>
    </row>
    <row r="22" spans="1:79" ht="5.0999999999999996" customHeight="1"/>
    <row r="23" spans="1:79" ht="22.15" customHeight="1">
      <c r="A23" s="1286"/>
      <c r="B23" s="1287"/>
      <c r="C23" s="1287"/>
      <c r="D23" s="1287"/>
      <c r="E23" s="1287"/>
      <c r="F23" s="1287"/>
      <c r="G23" s="1287"/>
      <c r="H23" s="1287"/>
      <c r="I23" s="1287"/>
      <c r="J23" s="1287"/>
      <c r="K23" s="1287"/>
      <c r="L23" s="1287"/>
      <c r="M23" s="1287"/>
      <c r="N23" s="1287"/>
      <c r="O23" s="1287"/>
      <c r="P23" s="1287"/>
      <c r="Q23" s="1287"/>
      <c r="R23" s="1287"/>
      <c r="S23" s="1287"/>
      <c r="T23" s="1287"/>
      <c r="U23" s="1287"/>
      <c r="V23" s="1287"/>
      <c r="W23" s="1287"/>
      <c r="X23" s="1287"/>
      <c r="Y23" s="1287"/>
      <c r="Z23" s="1287"/>
      <c r="AA23" s="1287"/>
      <c r="AB23" s="1287"/>
      <c r="AC23" s="1287"/>
      <c r="AD23" s="1287"/>
      <c r="AE23" s="1287"/>
      <c r="AF23" s="1287"/>
      <c r="AG23" s="1287"/>
      <c r="AH23" s="1288"/>
      <c r="AI23" s="17"/>
      <c r="AZ23" s="27"/>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row>
    <row r="24" spans="1:79" ht="22.15" customHeight="1">
      <c r="A24" s="1289"/>
      <c r="B24" s="1290"/>
      <c r="C24" s="1290"/>
      <c r="D24" s="1290"/>
      <c r="E24" s="1290"/>
      <c r="F24" s="1290"/>
      <c r="G24" s="1290"/>
      <c r="H24" s="1290"/>
      <c r="I24" s="1290"/>
      <c r="J24" s="1290"/>
      <c r="K24" s="1290"/>
      <c r="L24" s="1290"/>
      <c r="M24" s="1290"/>
      <c r="N24" s="1290"/>
      <c r="O24" s="1290"/>
      <c r="P24" s="1290"/>
      <c r="Q24" s="1290"/>
      <c r="R24" s="1290"/>
      <c r="S24" s="1290"/>
      <c r="T24" s="1290"/>
      <c r="U24" s="1290"/>
      <c r="V24" s="1290"/>
      <c r="W24" s="1290"/>
      <c r="X24" s="1290"/>
      <c r="Y24" s="1290"/>
      <c r="Z24" s="1290"/>
      <c r="AA24" s="1290"/>
      <c r="AB24" s="1290"/>
      <c r="AC24" s="1290"/>
      <c r="AD24" s="1290"/>
      <c r="AE24" s="1290"/>
      <c r="AF24" s="1290"/>
      <c r="AG24" s="1290"/>
      <c r="AH24" s="1291"/>
      <c r="AI24" s="17"/>
      <c r="AK24" s="31"/>
      <c r="AL24" s="31"/>
      <c r="AM24" s="31"/>
      <c r="AN24" s="31"/>
      <c r="AO24" s="31"/>
      <c r="AP24" s="70"/>
      <c r="AQ24" s="31"/>
      <c r="AR24" s="31"/>
      <c r="AS24" s="31"/>
      <c r="AT24" s="31"/>
      <c r="AU24" s="31"/>
      <c r="AV24" s="31"/>
      <c r="AW24" s="31"/>
      <c r="AX24" s="31"/>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row>
    <row r="25" spans="1:79" ht="22.15" customHeight="1">
      <c r="A25" s="1289"/>
      <c r="B25" s="1290"/>
      <c r="C25" s="1290"/>
      <c r="D25" s="1290"/>
      <c r="E25" s="1290"/>
      <c r="F25" s="1290"/>
      <c r="G25" s="1290"/>
      <c r="H25" s="1290"/>
      <c r="I25" s="1290"/>
      <c r="J25" s="1290"/>
      <c r="K25" s="1290"/>
      <c r="L25" s="1290"/>
      <c r="M25" s="1290"/>
      <c r="N25" s="1290"/>
      <c r="O25" s="1290"/>
      <c r="P25" s="1290"/>
      <c r="Q25" s="1290"/>
      <c r="R25" s="1290"/>
      <c r="S25" s="1290"/>
      <c r="T25" s="1290"/>
      <c r="U25" s="1290"/>
      <c r="V25" s="1290"/>
      <c r="W25" s="1290"/>
      <c r="X25" s="1290"/>
      <c r="Y25" s="1290"/>
      <c r="Z25" s="1290"/>
      <c r="AA25" s="1290"/>
      <c r="AB25" s="1290"/>
      <c r="AC25" s="1290"/>
      <c r="AD25" s="1290"/>
      <c r="AE25" s="1290"/>
      <c r="AF25" s="1290"/>
      <c r="AG25" s="1290"/>
      <c r="AH25" s="1291"/>
      <c r="AI25" s="17"/>
      <c r="AK25" s="31"/>
      <c r="AL25" s="31"/>
      <c r="AM25" s="31"/>
      <c r="AN25" s="31"/>
      <c r="AO25" s="31"/>
      <c r="AP25" s="70"/>
      <c r="AQ25" s="31"/>
      <c r="AR25" s="31"/>
      <c r="AS25" s="31"/>
      <c r="AT25" s="31"/>
      <c r="AU25" s="31"/>
      <c r="AV25" s="31"/>
      <c r="AW25" s="31"/>
      <c r="AX25" s="31"/>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row>
    <row r="26" spans="1:79" ht="22.15" customHeight="1">
      <c r="A26" s="1289"/>
      <c r="B26" s="1290"/>
      <c r="C26" s="1290"/>
      <c r="D26" s="1290"/>
      <c r="E26" s="1290"/>
      <c r="F26" s="1290"/>
      <c r="G26" s="1290"/>
      <c r="H26" s="1290"/>
      <c r="I26" s="1290"/>
      <c r="J26" s="1290"/>
      <c r="K26" s="1290"/>
      <c r="L26" s="1290"/>
      <c r="M26" s="1290"/>
      <c r="N26" s="1290"/>
      <c r="O26" s="1290"/>
      <c r="P26" s="1290"/>
      <c r="Q26" s="1290"/>
      <c r="R26" s="1290"/>
      <c r="S26" s="1290"/>
      <c r="T26" s="1290"/>
      <c r="U26" s="1290"/>
      <c r="V26" s="1290"/>
      <c r="W26" s="1290"/>
      <c r="X26" s="1290"/>
      <c r="Y26" s="1290"/>
      <c r="Z26" s="1290"/>
      <c r="AA26" s="1290"/>
      <c r="AB26" s="1290"/>
      <c r="AC26" s="1290"/>
      <c r="AD26" s="1290"/>
      <c r="AE26" s="1290"/>
      <c r="AF26" s="1290"/>
      <c r="AG26" s="1290"/>
      <c r="AH26" s="1291"/>
      <c r="AI26" s="17"/>
      <c r="AK26" s="29"/>
      <c r="AL26" s="29"/>
      <c r="AM26" s="29"/>
      <c r="AN26" s="29"/>
      <c r="AO26" s="29"/>
      <c r="AP26" s="71"/>
      <c r="AQ26" s="29"/>
      <c r="AR26" s="29"/>
      <c r="AS26" s="29"/>
      <c r="AT26" s="29"/>
      <c r="AU26" s="29"/>
      <c r="AV26" s="29"/>
      <c r="AW26" s="29"/>
      <c r="AX26" s="29"/>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row>
    <row r="27" spans="1:79" ht="22.15" customHeight="1">
      <c r="A27" s="1292"/>
      <c r="B27" s="1293"/>
      <c r="C27" s="1293"/>
      <c r="D27" s="1293"/>
      <c r="E27" s="1293"/>
      <c r="F27" s="1293"/>
      <c r="G27" s="1293"/>
      <c r="H27" s="1293"/>
      <c r="I27" s="1293"/>
      <c r="J27" s="1293"/>
      <c r="K27" s="1293"/>
      <c r="L27" s="1293"/>
      <c r="M27" s="1293"/>
      <c r="N27" s="1293"/>
      <c r="O27" s="1293"/>
      <c r="P27" s="1293"/>
      <c r="Q27" s="1293"/>
      <c r="R27" s="1293"/>
      <c r="S27" s="1293"/>
      <c r="T27" s="1293"/>
      <c r="U27" s="1293"/>
      <c r="V27" s="1293"/>
      <c r="W27" s="1293"/>
      <c r="X27" s="1293"/>
      <c r="Y27" s="1293"/>
      <c r="Z27" s="1293"/>
      <c r="AA27" s="1293"/>
      <c r="AB27" s="1293"/>
      <c r="AC27" s="1293"/>
      <c r="AD27" s="1293"/>
      <c r="AE27" s="1293"/>
      <c r="AF27" s="1293"/>
      <c r="AG27" s="1293"/>
      <c r="AH27" s="1294"/>
      <c r="AI27" s="17"/>
      <c r="AK27" s="29"/>
      <c r="AL27" s="29"/>
      <c r="AM27" s="29"/>
      <c r="AN27" s="29"/>
      <c r="AO27" s="29"/>
      <c r="AP27" s="71"/>
      <c r="AQ27" s="29"/>
      <c r="AR27" s="29"/>
      <c r="AS27" s="29"/>
      <c r="AT27" s="29"/>
      <c r="AU27" s="29"/>
      <c r="AV27" s="29"/>
      <c r="AW27" s="29"/>
      <c r="AX27" s="29"/>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row>
    <row r="28" spans="1:79" ht="2.1" customHeight="1">
      <c r="A28" s="1285"/>
      <c r="B28" s="1238"/>
      <c r="C28" s="1238"/>
      <c r="D28" s="1238"/>
      <c r="E28" s="1238"/>
      <c r="F28" s="1238"/>
      <c r="G28" s="1238"/>
      <c r="H28" s="1238"/>
      <c r="I28" s="1238"/>
      <c r="J28" s="1238"/>
      <c r="K28" s="1238"/>
      <c r="L28" s="1238"/>
      <c r="M28" s="1238"/>
      <c r="N28" s="1238"/>
      <c r="O28" s="1238"/>
      <c r="P28" s="1238"/>
      <c r="Q28" s="1238"/>
      <c r="R28" s="1238"/>
      <c r="S28" s="1238"/>
      <c r="T28" s="1238"/>
      <c r="U28" s="1238"/>
      <c r="V28" s="1238"/>
      <c r="W28" s="1238"/>
      <c r="X28" s="1238"/>
      <c r="Y28" s="1238"/>
      <c r="Z28" s="1238"/>
      <c r="AA28" s="1238"/>
      <c r="AB28" s="1238"/>
      <c r="AC28" s="1238"/>
      <c r="AD28" s="1238"/>
      <c r="AE28" s="1238"/>
      <c r="AF28" s="1238"/>
      <c r="AG28" s="1238"/>
      <c r="AH28" s="1238"/>
      <c r="AI28" s="1238"/>
      <c r="AK28" s="29"/>
      <c r="AL28" s="29"/>
      <c r="AM28" s="29"/>
      <c r="AN28" s="29"/>
      <c r="AO28" s="29"/>
      <c r="AP28" s="71"/>
      <c r="AQ28" s="29"/>
      <c r="AR28" s="29"/>
      <c r="AS28" s="29"/>
      <c r="AT28" s="29"/>
      <c r="AU28" s="29"/>
      <c r="AV28" s="29"/>
      <c r="AW28" s="29"/>
      <c r="AX28" s="29"/>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row>
    <row r="29" spans="1:79" ht="3" customHeight="1">
      <c r="AK29" s="29"/>
      <c r="AL29" s="29"/>
      <c r="AM29" s="29"/>
      <c r="AN29" s="29"/>
      <c r="AO29" s="29"/>
      <c r="AP29" s="71"/>
      <c r="AQ29" s="29"/>
      <c r="AR29" s="29"/>
      <c r="AS29" s="29"/>
      <c r="AT29" s="29"/>
      <c r="AU29" s="29"/>
      <c r="AV29" s="29"/>
      <c r="AW29" s="29"/>
      <c r="AX29" s="29"/>
    </row>
    <row r="30" spans="1:79" ht="16.149999999999999" customHeight="1">
      <c r="A30" s="50" t="s">
        <v>10</v>
      </c>
      <c r="B30" s="9" t="s">
        <v>195</v>
      </c>
      <c r="C30" s="9"/>
      <c r="D30" s="9"/>
      <c r="E30" s="9"/>
      <c r="F30" s="9"/>
      <c r="G30" s="9"/>
      <c r="H30" s="9"/>
      <c r="I30" s="9"/>
      <c r="J30" s="9"/>
      <c r="K30" s="9"/>
      <c r="L30" s="9"/>
      <c r="M30" s="9"/>
      <c r="N30" s="9"/>
      <c r="O30" s="9"/>
      <c r="AK30" s="29"/>
      <c r="AL30" s="29"/>
      <c r="AM30" s="29"/>
      <c r="AN30" s="29"/>
      <c r="AO30" s="29"/>
      <c r="AP30" s="71"/>
      <c r="AQ30" s="29"/>
      <c r="AR30" s="29"/>
      <c r="AS30" s="29"/>
      <c r="AT30" s="29"/>
      <c r="AU30" s="29"/>
      <c r="AV30" s="29"/>
      <c r="AW30" s="29"/>
      <c r="AX30" s="29"/>
    </row>
    <row r="31" spans="1:79" ht="3" customHeight="1">
      <c r="AK31" s="29"/>
      <c r="AL31" s="29"/>
      <c r="AM31" s="29"/>
      <c r="AN31" s="29"/>
      <c r="AO31" s="29"/>
      <c r="AP31" s="71"/>
      <c r="AQ31" s="29"/>
      <c r="AR31" s="29"/>
      <c r="AS31" s="29"/>
      <c r="AT31" s="29"/>
      <c r="AU31" s="29"/>
      <c r="AV31" s="29"/>
      <c r="AW31" s="29"/>
      <c r="AX31" s="29"/>
    </row>
    <row r="32" spans="1:79" ht="20.100000000000001" customHeight="1">
      <c r="B32" s="20" t="s">
        <v>38</v>
      </c>
      <c r="C32" s="853" t="str">
        <f>IF(Application!C117="","",Application!C117)</f>
        <v/>
      </c>
      <c r="D32" s="853"/>
      <c r="E32" s="853"/>
      <c r="F32" s="853"/>
      <c r="G32" s="853"/>
      <c r="H32" s="853"/>
      <c r="I32" s="853"/>
      <c r="J32" s="853"/>
      <c r="K32" s="853"/>
      <c r="L32" s="853"/>
      <c r="M32" s="853"/>
      <c r="N32" s="853"/>
      <c r="O32" s="9" t="s">
        <v>1866</v>
      </c>
      <c r="P32" s="9"/>
      <c r="Q32" s="9"/>
      <c r="R32" s="9"/>
      <c r="S32" s="9"/>
      <c r="T32" s="9"/>
      <c r="U32" s="9"/>
      <c r="V32" s="9"/>
      <c r="W32" s="9"/>
      <c r="X32" s="9"/>
      <c r="Y32" s="9"/>
      <c r="Z32" s="9"/>
      <c r="AA32" s="9"/>
      <c r="AB32" s="9"/>
      <c r="AC32" s="9"/>
      <c r="AD32" s="9"/>
      <c r="AE32" s="9"/>
      <c r="AF32" s="9"/>
      <c r="AG32" s="9"/>
      <c r="AH32" s="9"/>
      <c r="AI32" s="9"/>
      <c r="AK32" s="29"/>
      <c r="AL32" s="29"/>
      <c r="AM32" s="29"/>
      <c r="AN32" s="29"/>
      <c r="AO32" s="29"/>
      <c r="AP32" s="80"/>
      <c r="AQ32" s="29"/>
      <c r="AR32" s="29"/>
      <c r="AS32" s="29"/>
      <c r="AT32" s="29"/>
      <c r="AU32" s="29"/>
      <c r="AV32" s="29"/>
      <c r="AW32" s="29"/>
      <c r="AX32" s="29"/>
    </row>
    <row r="33" spans="1:79" ht="16.149999999999999" customHeight="1">
      <c r="A33" s="9" t="s">
        <v>1867</v>
      </c>
      <c r="AK33" s="29"/>
      <c r="AL33" s="29"/>
      <c r="AM33" s="29"/>
      <c r="AN33" s="29"/>
      <c r="AO33" s="29"/>
      <c r="AP33" s="32"/>
      <c r="AR33" s="29"/>
      <c r="AS33" s="29"/>
      <c r="AT33" s="29"/>
      <c r="AU33" s="29"/>
      <c r="AV33" s="29"/>
      <c r="AW33" s="29"/>
      <c r="AX33" s="29"/>
    </row>
    <row r="34" spans="1:79" ht="16.149999999999999" customHeight="1">
      <c r="B34" s="18" t="s">
        <v>39</v>
      </c>
      <c r="AK34" s="29"/>
      <c r="AL34" s="29"/>
      <c r="AM34" s="29"/>
      <c r="AN34" s="29"/>
      <c r="AO34" s="29"/>
      <c r="AP34" s="71"/>
      <c r="AQ34" s="29"/>
      <c r="AR34" s="29"/>
      <c r="AS34" s="29"/>
      <c r="AT34" s="29"/>
      <c r="AU34" s="29"/>
      <c r="AV34" s="29"/>
      <c r="AW34" s="29"/>
      <c r="AX34" s="29"/>
    </row>
    <row r="35" spans="1:79" ht="16.149999999999999" customHeight="1">
      <c r="A35" s="18" t="s">
        <v>40</v>
      </c>
      <c r="AK35" s="29"/>
      <c r="AL35" s="29"/>
      <c r="AM35" s="29"/>
      <c r="AN35" s="29"/>
      <c r="AO35" s="29"/>
      <c r="AP35" s="71"/>
      <c r="AQ35" s="29"/>
      <c r="AR35" s="29"/>
      <c r="AS35" s="29"/>
      <c r="AT35" s="29"/>
      <c r="AU35" s="29"/>
      <c r="AV35" s="29"/>
      <c r="AW35" s="29"/>
      <c r="AX35" s="29"/>
    </row>
    <row r="36" spans="1:79" ht="16.149999999999999" customHeight="1">
      <c r="A36" s="18" t="s">
        <v>41</v>
      </c>
      <c r="AK36" s="29"/>
      <c r="AL36" s="29"/>
      <c r="AM36" s="29"/>
      <c r="AN36" s="29"/>
      <c r="AO36" s="29"/>
      <c r="AP36" s="71"/>
      <c r="AQ36" s="29"/>
      <c r="AR36" s="29"/>
      <c r="AS36" s="29"/>
      <c r="AT36" s="29"/>
      <c r="AU36" s="29"/>
      <c r="AV36" s="29"/>
      <c r="AW36" s="29"/>
      <c r="AX36" s="29"/>
    </row>
    <row r="37" spans="1:79" ht="12" customHeight="1">
      <c r="A37" s="1275" t="s">
        <v>42</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1275"/>
      <c r="AK37" s="29"/>
      <c r="AL37" s="29"/>
      <c r="AM37" s="29"/>
      <c r="AN37" s="29"/>
      <c r="AO37" s="29"/>
      <c r="AP37" s="71"/>
      <c r="AQ37" s="29"/>
      <c r="AR37" s="29"/>
      <c r="AS37" s="29"/>
      <c r="AT37" s="29"/>
      <c r="AU37" s="29"/>
      <c r="AV37" s="29"/>
      <c r="AW37" s="29"/>
      <c r="AX37" s="29"/>
    </row>
    <row r="38" spans="1:79" ht="12" customHeight="1">
      <c r="A38" s="1275" t="s">
        <v>43</v>
      </c>
      <c r="B38" s="1275"/>
      <c r="C38" s="1275"/>
      <c r="D38" s="1275"/>
      <c r="E38" s="1275"/>
      <c r="F38" s="1275"/>
      <c r="G38" s="1275"/>
      <c r="H38" s="1275"/>
      <c r="I38" s="1275"/>
      <c r="J38" s="1275"/>
      <c r="K38" s="1275"/>
      <c r="L38" s="1275"/>
      <c r="M38" s="1275"/>
      <c r="N38" s="1275"/>
      <c r="O38" s="1275"/>
      <c r="P38" s="1275"/>
      <c r="Q38" s="1275"/>
      <c r="R38" s="1275"/>
      <c r="S38" s="1275"/>
      <c r="T38" s="1275"/>
      <c r="U38" s="1275"/>
      <c r="V38" s="1275"/>
      <c r="W38" s="1275"/>
      <c r="X38" s="1275"/>
      <c r="Y38" s="1275"/>
      <c r="Z38" s="1275"/>
      <c r="AA38" s="1275"/>
      <c r="AB38" s="1275"/>
      <c r="AC38" s="1275"/>
      <c r="AD38" s="1275"/>
      <c r="AE38" s="1275"/>
      <c r="AF38" s="1275"/>
      <c r="AG38" s="1275"/>
      <c r="AH38" s="1275"/>
      <c r="AI38" s="1275"/>
      <c r="AK38" s="29"/>
      <c r="AL38" s="29"/>
      <c r="AM38" s="29"/>
      <c r="AN38" s="29"/>
      <c r="AO38" s="29"/>
      <c r="AP38" s="71"/>
      <c r="AQ38" s="29"/>
      <c r="AR38" s="29"/>
      <c r="AS38" s="29"/>
      <c r="AT38" s="29"/>
      <c r="AU38" s="29"/>
      <c r="AV38" s="29"/>
      <c r="AW38" s="29"/>
      <c r="AX38" s="29"/>
    </row>
    <row r="39" spans="1:79" ht="12" customHeight="1">
      <c r="A39" s="1275" t="s">
        <v>44</v>
      </c>
      <c r="B39" s="1275"/>
      <c r="C39" s="1275"/>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K39" s="29"/>
      <c r="AL39" s="29"/>
      <c r="AM39" s="29"/>
      <c r="AN39" s="29"/>
      <c r="AO39" s="29"/>
      <c r="AP39" s="71"/>
      <c r="AQ39" s="29"/>
      <c r="AR39" s="29"/>
      <c r="AS39" s="29"/>
      <c r="AT39" s="29"/>
      <c r="AU39" s="29"/>
      <c r="AV39" s="29"/>
      <c r="AW39" s="29"/>
      <c r="AX39" s="29"/>
    </row>
    <row r="40" spans="1:79" ht="3" customHeight="1">
      <c r="AK40" s="29"/>
      <c r="AL40" s="29"/>
      <c r="AM40" s="29"/>
      <c r="AN40" s="29"/>
      <c r="AO40" s="29"/>
      <c r="AP40" s="71"/>
      <c r="AQ40" s="29"/>
      <c r="AR40" s="29"/>
      <c r="AS40" s="29"/>
      <c r="AT40" s="29"/>
      <c r="AU40" s="29"/>
      <c r="AV40" s="29"/>
      <c r="AW40" s="29"/>
      <c r="AX40" s="29"/>
    </row>
    <row r="41" spans="1:79" ht="18" customHeight="1">
      <c r="S41" s="12" t="s">
        <v>37</v>
      </c>
      <c r="AK41" s="29"/>
      <c r="AL41" s="29"/>
      <c r="AM41" s="29"/>
      <c r="AN41" s="29"/>
      <c r="AO41" s="29"/>
      <c r="AP41" s="77"/>
      <c r="AQ41" s="29"/>
      <c r="AR41" s="29"/>
      <c r="AS41" s="29"/>
      <c r="AT41" s="29"/>
      <c r="AU41" s="29"/>
      <c r="AV41" s="29"/>
      <c r="AW41" s="29"/>
      <c r="AX41" s="29"/>
    </row>
    <row r="42" spans="1:79" ht="3" customHeight="1">
      <c r="AK42" s="29"/>
      <c r="AL42" s="29"/>
      <c r="AM42" s="29"/>
      <c r="AN42" s="29"/>
      <c r="AO42" s="29"/>
      <c r="AP42" s="71"/>
      <c r="AQ42" s="29"/>
      <c r="AR42" s="29"/>
      <c r="AS42" s="29"/>
      <c r="AT42" s="29"/>
      <c r="AU42" s="29"/>
      <c r="AV42" s="29"/>
      <c r="AW42" s="29"/>
      <c r="AX42" s="29"/>
    </row>
    <row r="43" spans="1:79" ht="16.149999999999999" customHeight="1">
      <c r="A43" s="1276" t="s">
        <v>53</v>
      </c>
      <c r="B43" s="1276"/>
      <c r="C43" s="9" t="s">
        <v>189</v>
      </c>
      <c r="D43" s="9"/>
      <c r="E43" s="9"/>
      <c r="F43" s="9"/>
      <c r="H43" s="1274">
        <f>IF(Application!T119="","",Application!T119)</f>
        <v>878000</v>
      </c>
      <c r="I43" s="1274"/>
      <c r="J43" s="1274"/>
      <c r="K43" s="1274"/>
      <c r="L43" s="1274"/>
      <c r="M43" s="9" t="s">
        <v>45</v>
      </c>
      <c r="N43" s="60"/>
      <c r="O43" s="60"/>
      <c r="P43" s="60"/>
      <c r="R43" s="9"/>
      <c r="T43" s="1276" t="s">
        <v>46</v>
      </c>
      <c r="U43" s="1276"/>
      <c r="V43" s="9" t="s">
        <v>192</v>
      </c>
      <c r="W43" s="9"/>
      <c r="X43" s="9"/>
      <c r="Y43" s="9"/>
      <c r="Z43" s="9"/>
      <c r="AB43" s="1274">
        <f>IF(Application!AC119="","",Application!AC119)</f>
        <v>85000</v>
      </c>
      <c r="AC43" s="1274"/>
      <c r="AD43" s="1274"/>
      <c r="AE43" s="1274"/>
      <c r="AF43" s="1274"/>
      <c r="AG43" s="9" t="s">
        <v>45</v>
      </c>
      <c r="AK43" s="29"/>
      <c r="AL43" s="29"/>
      <c r="AM43" s="29"/>
      <c r="AN43" s="29"/>
      <c r="AO43" s="29"/>
      <c r="AP43" s="77"/>
      <c r="AQ43" s="29"/>
      <c r="AR43" s="29"/>
      <c r="AS43" s="29"/>
      <c r="AT43" s="29"/>
      <c r="AU43" s="29"/>
      <c r="AV43" s="29"/>
      <c r="AW43" s="29"/>
      <c r="AX43" s="29"/>
    </row>
    <row r="44" spans="1:79" ht="12" customHeight="1">
      <c r="C44" s="10" t="s">
        <v>190</v>
      </c>
      <c r="D44" s="10"/>
      <c r="E44" s="10"/>
      <c r="F44" s="10"/>
      <c r="H44" s="10"/>
      <c r="I44" s="10"/>
      <c r="J44" s="10"/>
      <c r="K44" s="10"/>
      <c r="L44" s="10"/>
      <c r="M44" s="25" t="s">
        <v>191</v>
      </c>
      <c r="N44" s="10"/>
      <c r="O44" s="10"/>
      <c r="P44" s="10"/>
      <c r="R44" s="10"/>
      <c r="V44" s="10" t="s">
        <v>193</v>
      </c>
      <c r="X44" s="10"/>
      <c r="Y44" s="10"/>
      <c r="Z44" s="10"/>
      <c r="AB44" s="10"/>
      <c r="AC44" s="10"/>
      <c r="AD44" s="10"/>
      <c r="AE44" s="10"/>
      <c r="AF44" s="10"/>
      <c r="AG44" s="25" t="s">
        <v>191</v>
      </c>
      <c r="AP44" s="88"/>
    </row>
    <row r="45" spans="1:79" ht="16.149999999999999" customHeight="1">
      <c r="A45" s="1276" t="s">
        <v>47</v>
      </c>
      <c r="B45" s="1276"/>
      <c r="C45" s="1164" t="s">
        <v>48</v>
      </c>
      <c r="D45" s="1164"/>
      <c r="E45" s="1164"/>
      <c r="F45" s="1164"/>
      <c r="H45" s="18" t="s">
        <v>49</v>
      </c>
    </row>
    <row r="46" spans="1:79" ht="12" customHeight="1">
      <c r="C46" s="1279" t="s">
        <v>50</v>
      </c>
      <c r="D46" s="1279"/>
      <c r="E46" s="1279"/>
      <c r="F46" s="1279"/>
      <c r="H46" s="10" t="s">
        <v>51</v>
      </c>
    </row>
    <row r="47" spans="1:79" ht="5.0999999999999996" customHeight="1"/>
    <row r="48" spans="1:79" ht="25.15" customHeight="1">
      <c r="A48" s="1299" t="s">
        <v>899</v>
      </c>
      <c r="B48" s="1300"/>
      <c r="C48" s="1300"/>
      <c r="D48" s="1300"/>
      <c r="E48" s="1300"/>
      <c r="F48" s="1300"/>
      <c r="G48" s="1300"/>
      <c r="H48" s="1300"/>
      <c r="I48" s="1300"/>
      <c r="J48" s="1300"/>
      <c r="K48" s="1300"/>
      <c r="L48" s="1300"/>
      <c r="M48" s="1300"/>
      <c r="N48" s="1300"/>
      <c r="O48" s="1300"/>
      <c r="P48" s="1300"/>
      <c r="Q48" s="1300"/>
      <c r="R48" s="1300"/>
      <c r="S48" s="1300"/>
      <c r="T48" s="1300"/>
      <c r="U48" s="1300"/>
      <c r="V48" s="1300"/>
      <c r="W48" s="1300"/>
      <c r="X48" s="1300"/>
      <c r="Y48" s="1300"/>
      <c r="Z48" s="1300"/>
      <c r="AA48" s="1300"/>
      <c r="AB48" s="1300"/>
      <c r="AC48" s="1300"/>
      <c r="AD48" s="1300"/>
      <c r="AE48" s="1300"/>
      <c r="AF48" s="1300"/>
      <c r="AG48" s="1300"/>
      <c r="AH48" s="1301"/>
      <c r="AI48" s="17"/>
      <c r="AZ48" s="27"/>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row>
    <row r="49" spans="1:79" ht="25.15" customHeight="1">
      <c r="A49" s="1302"/>
      <c r="B49" s="1303"/>
      <c r="C49" s="1303"/>
      <c r="D49" s="1303"/>
      <c r="E49" s="1303"/>
      <c r="F49" s="1303"/>
      <c r="G49" s="1303"/>
      <c r="H49" s="1303"/>
      <c r="I49" s="1303"/>
      <c r="J49" s="1303"/>
      <c r="K49" s="1303"/>
      <c r="L49" s="1303"/>
      <c r="M49" s="1303"/>
      <c r="N49" s="1303"/>
      <c r="O49" s="1303"/>
      <c r="P49" s="1303"/>
      <c r="Q49" s="1303"/>
      <c r="R49" s="1303"/>
      <c r="S49" s="1303"/>
      <c r="T49" s="1303"/>
      <c r="U49" s="1303"/>
      <c r="V49" s="1303"/>
      <c r="W49" s="1303"/>
      <c r="X49" s="1303"/>
      <c r="Y49" s="1303"/>
      <c r="Z49" s="1303"/>
      <c r="AA49" s="1303"/>
      <c r="AB49" s="1303"/>
      <c r="AC49" s="1303"/>
      <c r="AD49" s="1303"/>
      <c r="AE49" s="1303"/>
      <c r="AF49" s="1303"/>
      <c r="AG49" s="1303"/>
      <c r="AH49" s="1304"/>
      <c r="AI49" s="17"/>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row>
    <row r="50" spans="1:79" ht="25.15" customHeight="1">
      <c r="A50" s="1305"/>
      <c r="B50" s="1306"/>
      <c r="C50" s="1306"/>
      <c r="D50" s="1306"/>
      <c r="E50" s="1306"/>
      <c r="F50" s="1306"/>
      <c r="G50" s="1306"/>
      <c r="H50" s="1306"/>
      <c r="I50" s="1306"/>
      <c r="J50" s="1306"/>
      <c r="K50" s="1306"/>
      <c r="L50" s="1306"/>
      <c r="M50" s="1306"/>
      <c r="N50" s="1306"/>
      <c r="O50" s="1306"/>
      <c r="P50" s="1306"/>
      <c r="Q50" s="1306"/>
      <c r="R50" s="1306"/>
      <c r="S50" s="1306"/>
      <c r="T50" s="1306"/>
      <c r="U50" s="1306"/>
      <c r="V50" s="1306"/>
      <c r="W50" s="1306"/>
      <c r="X50" s="1306"/>
      <c r="Y50" s="1306"/>
      <c r="Z50" s="1306"/>
      <c r="AA50" s="1306"/>
      <c r="AB50" s="1306"/>
      <c r="AC50" s="1306"/>
      <c r="AD50" s="1306"/>
      <c r="AE50" s="1306"/>
      <c r="AF50" s="1306"/>
      <c r="AG50" s="1306"/>
      <c r="AH50" s="1307"/>
      <c r="AI50" s="17"/>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row>
    <row r="51" spans="1:79" ht="3" customHeight="1"/>
    <row r="52" spans="1:79" ht="3" customHeight="1"/>
    <row r="53" spans="1:79" ht="16.149999999999999" customHeight="1">
      <c r="A53" s="50" t="s">
        <v>11</v>
      </c>
      <c r="B53" s="9" t="s">
        <v>196</v>
      </c>
      <c r="C53" s="9"/>
      <c r="D53" s="9"/>
      <c r="E53" s="9"/>
      <c r="F53" s="9"/>
      <c r="G53" s="9"/>
      <c r="H53" s="9"/>
      <c r="I53" s="9"/>
      <c r="J53" s="9"/>
      <c r="K53" s="9"/>
    </row>
    <row r="54" spans="1:79" ht="3" customHeight="1"/>
    <row r="55" spans="1:79" ht="30" customHeight="1">
      <c r="A55" s="1309" t="s">
        <v>1869</v>
      </c>
      <c r="B55" s="1309"/>
      <c r="C55" s="1309"/>
      <c r="D55" s="1309"/>
      <c r="E55" s="1309"/>
      <c r="F55" s="1309"/>
      <c r="G55" s="687"/>
      <c r="H55" s="1308" t="str">
        <f>IF(C32="","",C32)</f>
        <v/>
      </c>
      <c r="I55" s="1308"/>
      <c r="J55" s="1308"/>
      <c r="K55" s="1308"/>
      <c r="L55" s="1308"/>
      <c r="M55" s="1308"/>
      <c r="N55" s="1308"/>
      <c r="O55" s="1308"/>
      <c r="P55" s="1308"/>
      <c r="Q55" s="1308"/>
      <c r="R55" s="1308"/>
      <c r="S55" s="1308"/>
      <c r="T55" s="1308"/>
      <c r="U55" s="1308"/>
      <c r="V55" s="1308"/>
      <c r="W55" s="1308"/>
      <c r="X55" s="1309" t="s">
        <v>1868</v>
      </c>
      <c r="Y55" s="1309"/>
      <c r="Z55" s="1309"/>
      <c r="AA55" s="1309"/>
      <c r="AB55" s="1309"/>
      <c r="AC55" s="1309"/>
      <c r="AD55" s="1309"/>
      <c r="AE55" s="1309"/>
      <c r="AF55" s="1308" t="str">
        <f>IF(Application!M117="","",Application!M117)</f>
        <v/>
      </c>
      <c r="AG55" s="1308"/>
      <c r="AH55" s="1308"/>
      <c r="AI55" s="1308"/>
      <c r="AP55" s="88"/>
    </row>
    <row r="56" spans="1:79" ht="3" customHeight="1">
      <c r="F56" s="208"/>
      <c r="G56" s="208"/>
      <c r="H56" s="208"/>
      <c r="I56" s="208"/>
      <c r="J56" s="208"/>
      <c r="K56" s="208"/>
      <c r="L56" s="208"/>
      <c r="M56" s="208"/>
      <c r="N56" s="208"/>
      <c r="O56" s="208"/>
      <c r="P56" s="208"/>
      <c r="Q56" s="208"/>
      <c r="R56" s="208"/>
      <c r="S56" s="208"/>
      <c r="T56" s="208"/>
      <c r="U56" s="208"/>
      <c r="V56" s="208"/>
      <c r="W56" s="208"/>
      <c r="X56" s="208"/>
      <c r="Y56" s="208"/>
      <c r="AB56" s="1295" t="str">
        <f>IF(Application!AB117="","",Application!AB117)</f>
        <v/>
      </c>
      <c r="AC56" s="1295"/>
      <c r="AD56" s="1295"/>
      <c r="AE56" s="1295"/>
      <c r="AF56" s="1295"/>
      <c r="AG56" s="1295"/>
      <c r="AH56" s="1295"/>
      <c r="AI56" s="1295"/>
    </row>
    <row r="57" spans="1:79" ht="30" customHeight="1">
      <c r="A57" s="1311" t="s">
        <v>1870</v>
      </c>
      <c r="B57" s="1311"/>
      <c r="C57" s="1311"/>
      <c r="D57" s="1311"/>
      <c r="E57" s="688"/>
      <c r="F57" s="1310" t="str">
        <f>IF(Application!C119="","",Application!C119)</f>
        <v/>
      </c>
      <c r="G57" s="1310"/>
      <c r="H57" s="1310"/>
      <c r="I57" s="1310"/>
      <c r="J57" s="1310"/>
      <c r="K57" s="1310"/>
      <c r="L57" s="1310"/>
      <c r="M57" s="1310"/>
      <c r="N57" s="1310"/>
      <c r="O57" s="1310"/>
      <c r="P57" s="1310"/>
      <c r="Q57" s="1310"/>
      <c r="R57" s="1310"/>
      <c r="S57" s="1310"/>
      <c r="T57" s="1310"/>
      <c r="U57" s="1310"/>
      <c r="V57" s="1310"/>
      <c r="W57" s="1310"/>
      <c r="X57" s="1310"/>
      <c r="Y57" s="1310"/>
      <c r="Z57" s="1297" t="s">
        <v>1871</v>
      </c>
      <c r="AA57" s="1298"/>
      <c r="AB57" s="1296"/>
      <c r="AC57" s="1296"/>
      <c r="AD57" s="1296"/>
      <c r="AE57" s="1296"/>
      <c r="AF57" s="1296"/>
      <c r="AG57" s="1296"/>
      <c r="AH57" s="1296"/>
      <c r="AI57" s="1296"/>
    </row>
    <row r="58" spans="1:79" ht="5.0999999999999996" customHeight="1"/>
    <row r="59" spans="1:79" ht="30" customHeight="1">
      <c r="B59" s="1218" t="s">
        <v>32</v>
      </c>
      <c r="C59" s="1218"/>
      <c r="D59" s="1218"/>
      <c r="E59" s="1218"/>
      <c r="F59" s="1218"/>
      <c r="G59" s="1308" t="str">
        <f>IF(Application!V152="","",Application!V152)</f>
        <v/>
      </c>
      <c r="H59" s="1308"/>
      <c r="I59" s="1308"/>
      <c r="J59" s="24" t="s">
        <v>0</v>
      </c>
      <c r="K59" s="1308" t="str">
        <f>IF(Application!Z152="","",Application!Z152)</f>
        <v/>
      </c>
      <c r="L59" s="1308"/>
      <c r="M59" s="24" t="s">
        <v>1</v>
      </c>
      <c r="N59" s="1308" t="str">
        <f>IF(Application!AC152="","",Application!AC152)</f>
        <v/>
      </c>
      <c r="O59" s="1308"/>
      <c r="P59" s="24" t="s">
        <v>2</v>
      </c>
      <c r="Q59" s="76"/>
      <c r="R59" s="1218" t="s">
        <v>197</v>
      </c>
      <c r="S59" s="1218"/>
      <c r="T59" s="1218"/>
      <c r="U59" s="1218"/>
      <c r="V59" s="1218"/>
      <c r="W59" s="1218"/>
      <c r="X59" s="1218"/>
      <c r="Y59" s="1218"/>
      <c r="Z59" s="1312"/>
      <c r="AA59" s="1312"/>
      <c r="AB59" s="1312"/>
      <c r="AC59" s="1312"/>
      <c r="AD59" s="1312"/>
      <c r="AE59" s="1312"/>
      <c r="AF59" s="1312"/>
      <c r="AG59" s="1312"/>
      <c r="AH59" s="1312"/>
      <c r="AI59" s="1312"/>
    </row>
    <row r="60" spans="1:79" s="55" customFormat="1" ht="20.100000000000001" customHeight="1">
      <c r="B60" s="1232" t="s">
        <v>179</v>
      </c>
      <c r="C60" s="1232"/>
      <c r="D60" s="1232"/>
      <c r="E60" s="1232"/>
      <c r="F60" s="1232"/>
      <c r="J60" s="64" t="s">
        <v>180</v>
      </c>
      <c r="M60" s="64" t="s">
        <v>181</v>
      </c>
      <c r="P60" s="64" t="s">
        <v>179</v>
      </c>
      <c r="S60" s="54" t="s">
        <v>198</v>
      </c>
      <c r="V60" s="56"/>
      <c r="W60" s="56"/>
      <c r="X60" s="56"/>
      <c r="Y60" s="56"/>
      <c r="Z60" s="5"/>
      <c r="AA60" s="5"/>
      <c r="AB60" s="5"/>
      <c r="AC60" s="5"/>
      <c r="AD60" s="5"/>
      <c r="AE60" s="5"/>
      <c r="AF60" s="5"/>
      <c r="AG60" s="5"/>
      <c r="AH60" s="5"/>
      <c r="AP60" s="72"/>
    </row>
    <row r="61" spans="1:79" ht="20.100000000000001" customHeight="1">
      <c r="S61" s="1166" t="str">
        <f>IF(Application!A7="","",Application!A7)</f>
        <v>東京日英学院</v>
      </c>
      <c r="T61" s="1166"/>
      <c r="U61" s="1166"/>
      <c r="V61" s="1166"/>
      <c r="W61" s="1166"/>
      <c r="X61" s="1166"/>
      <c r="Y61" s="1166"/>
      <c r="Z61" s="1166"/>
      <c r="AA61" s="1166"/>
      <c r="AB61" s="1166"/>
      <c r="AC61" s="1166"/>
      <c r="AD61" s="1166"/>
      <c r="AE61" s="1166"/>
      <c r="AF61" s="1166"/>
      <c r="AG61" s="1166"/>
      <c r="AH61" s="1166"/>
      <c r="AI61" s="1166"/>
    </row>
    <row r="62" spans="1:79" ht="15" customHeight="1">
      <c r="AI62" s="34"/>
    </row>
  </sheetData>
  <sheetProtection algorithmName="SHA-512" hashValue="hi6vZhgfCxziFF32w20nvNw5VfU7h8Dpg0DHhP/3OoSp3fJZthpfsluzWMqWA0fQGHWhKLJOgbDrikPkfOcc6g==" saltValue="8m9Hduzx+pNwp2U6ALdJ0g==" spinCount="100000" sheet="1" formatCells="0" selectLockedCells="1"/>
  <mergeCells count="46">
    <mergeCell ref="S61:AI61"/>
    <mergeCell ref="Z59:AI59"/>
    <mergeCell ref="B60:F60"/>
    <mergeCell ref="R59:Y59"/>
    <mergeCell ref="B59:F59"/>
    <mergeCell ref="G59:I59"/>
    <mergeCell ref="K59:L59"/>
    <mergeCell ref="N59:O59"/>
    <mergeCell ref="A17:AI17"/>
    <mergeCell ref="A28:AI28"/>
    <mergeCell ref="A23:AH27"/>
    <mergeCell ref="C32:N32"/>
    <mergeCell ref="AB56:AI57"/>
    <mergeCell ref="Z57:AA57"/>
    <mergeCell ref="A45:B45"/>
    <mergeCell ref="C45:F45"/>
    <mergeCell ref="C46:F46"/>
    <mergeCell ref="A48:AH50"/>
    <mergeCell ref="AF55:AI55"/>
    <mergeCell ref="A55:F55"/>
    <mergeCell ref="X55:AE55"/>
    <mergeCell ref="H55:W55"/>
    <mergeCell ref="F57:Y57"/>
    <mergeCell ref="A57:D57"/>
    <mergeCell ref="A2:AI2"/>
    <mergeCell ref="A3:AI3"/>
    <mergeCell ref="E8:H8"/>
    <mergeCell ref="E10:H10"/>
    <mergeCell ref="A8:D8"/>
    <mergeCell ref="A10:D10"/>
    <mergeCell ref="I8:Z8"/>
    <mergeCell ref="I10:Z10"/>
    <mergeCell ref="Z12:AA12"/>
    <mergeCell ref="P12:S12"/>
    <mergeCell ref="U12:V12"/>
    <mergeCell ref="X12:Y12"/>
    <mergeCell ref="S13:U13"/>
    <mergeCell ref="V13:X13"/>
    <mergeCell ref="Y13:Z13"/>
    <mergeCell ref="H43:L43"/>
    <mergeCell ref="A37:AI37"/>
    <mergeCell ref="A38:AI38"/>
    <mergeCell ref="A39:AI39"/>
    <mergeCell ref="AB43:AF43"/>
    <mergeCell ref="T43:U43"/>
    <mergeCell ref="A43:B43"/>
  </mergeCells>
  <phoneticPr fontId="1"/>
  <printOptions horizontalCentered="1"/>
  <pageMargins left="0.39370078740157483" right="0.39370078740157483" top="0.59055118110236227" bottom="0.39370078740157483" header="0.19685039370078741" footer="0.11811023622047245"/>
  <pageSetup paperSize="9" scale="93" orientation="portrait" r:id="rId1"/>
  <ignoredErrors>
    <ignoredError sqref="B45 A45 G45 D45:F45 J45:AI45 AJ45:AO45 A43 AQ45:IV4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pageSetUpPr fitToPage="1"/>
  </sheetPr>
  <dimension ref="A1:CB35"/>
  <sheetViews>
    <sheetView showGridLines="0" zoomScale="90" zoomScaleNormal="90" workbookViewId="0">
      <selection activeCell="BC27" sqref="BC27"/>
    </sheetView>
  </sheetViews>
  <sheetFormatPr defaultColWidth="2.625" defaultRowHeight="10.15" customHeight="1"/>
  <cols>
    <col min="1" max="54" width="2.625" style="5"/>
    <col min="55" max="55" width="9.5" style="5" bestFit="1" customWidth="1"/>
    <col min="56" max="56" width="2.625" style="5"/>
    <col min="57" max="57" width="2.625" style="68"/>
    <col min="58" max="79" width="2.625" style="5"/>
    <col min="80" max="80" width="2.625" style="5" hidden="1" customWidth="1"/>
    <col min="81" max="16384" width="2.625" style="5"/>
  </cols>
  <sheetData>
    <row r="1" spans="1:80" ht="3" customHeight="1"/>
    <row r="2" spans="1:80" ht="31.5" customHeight="1">
      <c r="A2" s="1223" t="s">
        <v>200</v>
      </c>
      <c r="B2" s="1223"/>
      <c r="C2" s="1223"/>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1223"/>
      <c r="AJ2" s="1223"/>
      <c r="AK2" s="1223"/>
      <c r="AL2" s="1223"/>
      <c r="AM2" s="1223"/>
      <c r="AN2" s="1223"/>
      <c r="AO2" s="1223"/>
      <c r="AP2" s="1223"/>
      <c r="AQ2" s="1223"/>
      <c r="AR2" s="1223"/>
      <c r="AS2" s="1223"/>
      <c r="AT2" s="1223"/>
      <c r="AU2" s="1223"/>
      <c r="AV2" s="1223"/>
      <c r="AW2" s="1223"/>
      <c r="AX2" s="1223"/>
      <c r="AY2" s="1223"/>
      <c r="AZ2" s="1223"/>
      <c r="BA2" s="1223"/>
      <c r="BB2" s="1223"/>
      <c r="BC2" s="40"/>
      <c r="BE2" s="63"/>
    </row>
    <row r="3" spans="1:80" ht="3" customHeight="1"/>
    <row r="4" spans="1:80" ht="3" customHeight="1"/>
    <row r="5" spans="1:80" ht="9" customHeight="1">
      <c r="C5" s="9"/>
      <c r="E5" s="9"/>
      <c r="F5" s="9"/>
      <c r="G5" s="9"/>
      <c r="M5" s="9"/>
      <c r="N5" s="9"/>
      <c r="O5" s="9"/>
      <c r="P5" s="9"/>
      <c r="Q5" s="9"/>
      <c r="R5" s="9"/>
      <c r="S5" s="9"/>
      <c r="T5" s="9"/>
      <c r="U5" s="9"/>
      <c r="V5" s="9"/>
      <c r="W5" s="9"/>
      <c r="X5" s="9"/>
      <c r="Y5" s="9"/>
      <c r="Z5" s="9"/>
      <c r="AA5" s="9"/>
      <c r="AB5" s="9"/>
      <c r="AC5" s="9"/>
      <c r="AD5" s="9"/>
      <c r="AE5" s="9"/>
      <c r="AF5" s="9"/>
    </row>
    <row r="6" spans="1:80" ht="3" customHeight="1"/>
    <row r="7" spans="1:80" ht="20.100000000000001" hidden="1" customHeight="1"/>
    <row r="8" spans="1:80" ht="30" customHeight="1">
      <c r="A8" s="1317" t="s">
        <v>202</v>
      </c>
      <c r="B8" s="1317"/>
      <c r="C8" s="1317" t="s">
        <v>118</v>
      </c>
      <c r="D8" s="1317"/>
      <c r="E8" s="1317"/>
      <c r="F8" s="1317" t="s">
        <v>67</v>
      </c>
      <c r="G8" s="1317"/>
      <c r="H8" s="1317"/>
      <c r="I8" s="1317"/>
      <c r="J8" s="1317"/>
      <c r="K8" s="1317"/>
      <c r="L8" s="1317"/>
      <c r="M8" s="1317"/>
      <c r="N8" s="1317"/>
      <c r="O8" s="1317" t="s">
        <v>119</v>
      </c>
      <c r="P8" s="1317"/>
      <c r="Q8" s="1317"/>
      <c r="R8" s="1317"/>
      <c r="S8" s="1317" t="s">
        <v>121</v>
      </c>
      <c r="T8" s="1317"/>
      <c r="U8" s="1317" t="s">
        <v>68</v>
      </c>
      <c r="V8" s="1317"/>
      <c r="W8" s="1317"/>
      <c r="X8" s="1317"/>
      <c r="Y8" s="1317"/>
      <c r="Z8" s="1317" t="s">
        <v>69</v>
      </c>
      <c r="AA8" s="1317"/>
      <c r="AB8" s="1317" t="s">
        <v>70</v>
      </c>
      <c r="AC8" s="1317"/>
      <c r="AD8" s="1317"/>
      <c r="AE8" s="1317"/>
      <c r="AF8" s="1317"/>
      <c r="AG8" s="1317" t="s">
        <v>120</v>
      </c>
      <c r="AH8" s="1317"/>
      <c r="AI8" s="1317"/>
      <c r="AJ8" s="1317"/>
      <c r="AK8" s="1317"/>
      <c r="AL8" s="1317"/>
      <c r="AM8" s="1317"/>
      <c r="AN8" s="1317"/>
      <c r="AO8" s="1317"/>
      <c r="AP8" s="1317"/>
      <c r="AQ8" s="1317"/>
      <c r="AR8" s="1317"/>
      <c r="AS8" s="1317"/>
      <c r="AT8" s="1317"/>
      <c r="AU8" s="1317"/>
      <c r="AV8" s="1317"/>
      <c r="AW8" s="1317"/>
      <c r="AX8" s="1317"/>
      <c r="AY8" s="1317" t="s">
        <v>201</v>
      </c>
      <c r="AZ8" s="1317"/>
      <c r="BA8" s="1317"/>
      <c r="BB8" s="1317"/>
      <c r="BE8" s="1319" t="s">
        <v>233</v>
      </c>
      <c r="BF8" s="1319"/>
      <c r="BG8" s="1319"/>
      <c r="BH8" s="1319"/>
      <c r="BI8" s="1319"/>
      <c r="BJ8" s="1319"/>
      <c r="BK8" s="1319"/>
      <c r="BL8" s="1319"/>
      <c r="BM8" s="1319"/>
      <c r="BN8" s="1319"/>
      <c r="BO8" s="1319"/>
      <c r="BP8" s="1319"/>
      <c r="BQ8" s="1319"/>
      <c r="BR8" s="1319"/>
      <c r="BS8" s="1319"/>
      <c r="BT8" s="1319"/>
      <c r="BU8" s="1319"/>
      <c r="BV8" s="1319"/>
      <c r="BW8" s="1319"/>
      <c r="BX8" s="1319"/>
      <c r="BY8" s="1319"/>
      <c r="BZ8" s="1319"/>
      <c r="CB8" s="5" t="s">
        <v>122</v>
      </c>
    </row>
    <row r="9" spans="1:80" ht="35.1" customHeight="1">
      <c r="A9" s="1328">
        <v>1</v>
      </c>
      <c r="B9" s="1328"/>
      <c r="C9" s="1317" t="s">
        <v>206</v>
      </c>
      <c r="D9" s="1330"/>
      <c r="E9" s="1330"/>
      <c r="F9" s="1314" t="str">
        <f>IF('★Expenses Payment★'!C32="","",'★Expenses Payment★'!C32)</f>
        <v/>
      </c>
      <c r="G9" s="1314"/>
      <c r="H9" s="1314"/>
      <c r="I9" s="1314"/>
      <c r="J9" s="1314"/>
      <c r="K9" s="1314"/>
      <c r="L9" s="1314"/>
      <c r="M9" s="1314"/>
      <c r="N9" s="1314"/>
      <c r="O9" s="1314" t="str">
        <f>IF(OR(F9="",'★Resume-1★'!G5=""),"",'★Resume-1★'!G5)</f>
        <v/>
      </c>
      <c r="P9" s="1314"/>
      <c r="Q9" s="1314"/>
      <c r="R9" s="1314"/>
      <c r="S9" s="1314" t="s">
        <v>207</v>
      </c>
      <c r="T9" s="1314"/>
      <c r="U9" s="1315" t="str">
        <f>IF(F9="","",IF(F9='★Resume-1★'!E20,'★Resume-1★'!K20,IF(F9='★Resume-1★'!E21,'★Resume-1★'!K21,"")))</f>
        <v/>
      </c>
      <c r="V9" s="1315"/>
      <c r="W9" s="1315"/>
      <c r="X9" s="1315"/>
      <c r="Y9" s="1315"/>
      <c r="Z9" s="1168" t="str">
        <f>IF(OR(U9="",$AM$23=""),"",($AM$23-YEAR(U9)-IF($AQ$23*100+$AT$23&gt;=MONTH(U9)*100+DAY(U9),0,1)))</f>
        <v/>
      </c>
      <c r="AA9" s="1168"/>
      <c r="AB9" s="1314" t="str">
        <f>IF(F9="","",IF(F9='★Resume-1★'!E20,'★Resume-1★'!O20,IF(F9='★Resume-1★'!E21,'★Resume-1★'!O21,"")))</f>
        <v/>
      </c>
      <c r="AC9" s="1314"/>
      <c r="AD9" s="1314"/>
      <c r="AE9" s="1314"/>
      <c r="AF9" s="1314"/>
      <c r="AG9" s="1318" t="str">
        <f>IF('★Expenses Payment★'!F56="","",'★Expenses Payment★'!F56)</f>
        <v/>
      </c>
      <c r="AH9" s="1318"/>
      <c r="AI9" s="1318"/>
      <c r="AJ9" s="1318"/>
      <c r="AK9" s="1318"/>
      <c r="AL9" s="1318"/>
      <c r="AM9" s="1318"/>
      <c r="AN9" s="1318"/>
      <c r="AO9" s="1318"/>
      <c r="AP9" s="1318"/>
      <c r="AQ9" s="1318"/>
      <c r="AR9" s="1318"/>
      <c r="AS9" s="1318"/>
      <c r="AT9" s="1318"/>
      <c r="AU9" s="1318"/>
      <c r="AV9" s="1318"/>
      <c r="AW9" s="1318"/>
      <c r="AX9" s="1318"/>
      <c r="AY9" s="1329"/>
      <c r="AZ9" s="1329"/>
      <c r="BA9" s="1329"/>
      <c r="BB9" s="1329"/>
      <c r="BE9" s="1324" t="s">
        <v>234</v>
      </c>
      <c r="BF9" s="1325"/>
      <c r="BG9" s="1325"/>
      <c r="BH9" s="1325"/>
      <c r="BI9" s="1325"/>
      <c r="BJ9" s="1325"/>
      <c r="BK9" s="1325"/>
      <c r="BL9" s="1325"/>
      <c r="BM9" s="1325"/>
      <c r="BN9" s="1325"/>
      <c r="BO9" s="1325"/>
      <c r="BP9" s="1325"/>
      <c r="BQ9" s="1325"/>
      <c r="BR9" s="1325"/>
      <c r="BS9" s="1325"/>
      <c r="BT9" s="1325"/>
      <c r="BU9" s="1325"/>
      <c r="BV9" s="1325"/>
      <c r="BW9" s="1325"/>
      <c r="BX9" s="1325"/>
      <c r="BY9" s="1325"/>
      <c r="CB9" s="5" t="s">
        <v>123</v>
      </c>
    </row>
    <row r="10" spans="1:80" ht="35.1" customHeight="1">
      <c r="A10" s="1168">
        <v>2</v>
      </c>
      <c r="B10" s="1168"/>
      <c r="C10" s="1316"/>
      <c r="D10" s="1316"/>
      <c r="E10" s="1316"/>
      <c r="F10" s="1314" t="str">
        <f>IF(F9="","",IF(AND(F9='★Resume-1★'!E20,'★Resume-1★'!U21&lt;&gt;""),'★Resume-1★'!E21,IF(AND(F9='★Resume-1★'!E21,'★Resume-1★'!U20&lt;&gt;""),'★Resume-1★'!E20,IF(OR('★Resume-1★'!U20="",'★Resume-1★'!U21=""),IF(AND('★Resume-1★'!E22="",F9&lt;&gt;""),'★Expenses Payment★'!I10,'★Resume-1★'!E22)))))</f>
        <v/>
      </c>
      <c r="G10" s="1314"/>
      <c r="H10" s="1314"/>
      <c r="I10" s="1314"/>
      <c r="J10" s="1314"/>
      <c r="K10" s="1314"/>
      <c r="L10" s="1314"/>
      <c r="M10" s="1314"/>
      <c r="N10" s="1314"/>
      <c r="O10" s="1314" t="str">
        <f>IF(OR(F10="",'★Resume-1★'!G5=""),"",'★Resume-1★'!G5)</f>
        <v/>
      </c>
      <c r="P10" s="1314"/>
      <c r="Q10" s="1314"/>
      <c r="R10" s="1314"/>
      <c r="S10" s="1314" t="s">
        <v>207</v>
      </c>
      <c r="T10" s="1314"/>
      <c r="U10" s="1315" t="str">
        <f>IF(F9="","",IF(AND(F9='★Resume-1★'!E20,'★Resume-1★'!U21&lt;&gt;""),'★Resume-1★'!K21,IF(AND(F9='★Resume-1★'!E21,'★Resume-1★'!U20&lt;&gt;""),'★Resume-1★'!K20,IF(OR('★Resume-1★'!U20="",'★Resume-1★'!U21=""),IF(AND('★Resume-1★'!E22="",F9&lt;&gt;"",F10='★Expenses Payment★'!I10),'★Resume-1★'!P7,'★Resume-1★'!K22)))))</f>
        <v/>
      </c>
      <c r="V10" s="1315"/>
      <c r="W10" s="1315"/>
      <c r="X10" s="1315"/>
      <c r="Y10" s="1315"/>
      <c r="Z10" s="1168" t="str">
        <f t="shared" ref="Z10:Z16" si="0">IF(OR(U10="",$AM$23=""),"",($AM$23-YEAR(U10)-IF($AQ$23*100+$AT$23&gt;=MONTH(U10)*100+DAY(U10),0,1)))</f>
        <v/>
      </c>
      <c r="AA10" s="1168"/>
      <c r="AB10" s="1314" t="str">
        <f>IF(F9="","",IF(AND(F9='★Resume-1★'!E20,'★Resume-1★'!U21&lt;&gt;""),'★Resume-1★'!O21,IF(AND(F9='★Resume-1★'!E21,'★Resume-1★'!U20&lt;&gt;""),'★Resume-1★'!O20,IF(OR('★Resume-1★'!U20="",'★Resume-1★'!U21=""),IF('★Resume-1★'!E22="","",'★Resume-1★'!O22)))))</f>
        <v/>
      </c>
      <c r="AC10" s="1314"/>
      <c r="AD10" s="1314"/>
      <c r="AE10" s="1314"/>
      <c r="AF10" s="1314"/>
      <c r="AG10" s="1321" t="str">
        <f>IF(F9="","",IF(AND(F9='★Resume-1★'!E20,'★Resume-1★'!U21&lt;&gt;""),'★Resume-1★'!U21,IF(AND(F9='★Resume-1★'!E21,'★Resume-1★'!U20&lt;&gt;""),'★Resume-1★'!U20,IF(OR('★Resume-1★'!U20="",'★Resume-1★'!U21=""),IF(AND('★Resume-1★'!E22="",F9&lt;&gt;"",F10='★Expenses Payment★'!I10),IF('★Resume-1★'!I11="",'★Resume-1★'!L10, "户籍住所:"&amp;'★Resume-1★'!L10&amp;CHAR(10)&amp;"现住所:"&amp;'★Resume-1★'!I11),'★Resume-1★'!U22)))))</f>
        <v/>
      </c>
      <c r="AH10" s="1322"/>
      <c r="AI10" s="1322"/>
      <c r="AJ10" s="1322"/>
      <c r="AK10" s="1322"/>
      <c r="AL10" s="1322"/>
      <c r="AM10" s="1322"/>
      <c r="AN10" s="1322"/>
      <c r="AO10" s="1322"/>
      <c r="AP10" s="1322"/>
      <c r="AQ10" s="1322"/>
      <c r="AR10" s="1322"/>
      <c r="AS10" s="1322"/>
      <c r="AT10" s="1322"/>
      <c r="AU10" s="1322"/>
      <c r="AV10" s="1322"/>
      <c r="AW10" s="1322"/>
      <c r="AX10" s="1323"/>
      <c r="AY10" s="1313" t="s">
        <v>207</v>
      </c>
      <c r="AZ10" s="1313"/>
      <c r="BA10" s="1313"/>
      <c r="BB10" s="1313"/>
      <c r="BE10" s="1326" t="s">
        <v>235</v>
      </c>
      <c r="BF10" s="1327"/>
      <c r="BG10" s="1327"/>
      <c r="BH10" s="1327"/>
      <c r="BI10" s="1327"/>
      <c r="BJ10" s="1327"/>
      <c r="BK10" s="1327"/>
      <c r="BL10" s="1327"/>
      <c r="BM10" s="1327"/>
      <c r="BN10" s="1327"/>
      <c r="BO10" s="1327"/>
      <c r="BP10" s="1327"/>
      <c r="BQ10" s="1327"/>
      <c r="BR10" s="1327"/>
      <c r="BS10" s="1327"/>
      <c r="BT10" s="1327"/>
      <c r="BU10" s="1327"/>
      <c r="BV10" s="1327"/>
      <c r="BW10" s="1327"/>
      <c r="BX10" s="1327"/>
      <c r="BY10" s="1327"/>
      <c r="BZ10" s="1327"/>
    </row>
    <row r="11" spans="1:80" ht="35.1" customHeight="1">
      <c r="A11" s="1168">
        <v>3</v>
      </c>
      <c r="B11" s="1168"/>
      <c r="C11" s="1316"/>
      <c r="D11" s="1316"/>
      <c r="E11" s="1316"/>
      <c r="F11" s="1314" t="str">
        <f>IF(AND('★Resume-1★'!E22="",F10&lt;&gt;"",F10&lt;&gt;'★Expenses Payment★'!I10),'★Expenses Payment★'!I10,IF(OR('★Resume-1★'!U20="",'★Resume-1★'!U21=""),IF('★Resume-1★'!E23="","",'★Resume-1★'!E23),'★Resume-1★'!E22))</f>
        <v/>
      </c>
      <c r="G11" s="1314"/>
      <c r="H11" s="1314"/>
      <c r="I11" s="1314"/>
      <c r="J11" s="1314"/>
      <c r="K11" s="1314"/>
      <c r="L11" s="1314"/>
      <c r="M11" s="1314"/>
      <c r="N11" s="1314"/>
      <c r="O11" s="1314" t="str">
        <f>IF(OR(F11="",'★Resume-1★'!G5=""),"",'★Resume-1★'!G5)</f>
        <v/>
      </c>
      <c r="P11" s="1314"/>
      <c r="Q11" s="1314"/>
      <c r="R11" s="1314"/>
      <c r="S11" s="1314" t="s">
        <v>207</v>
      </c>
      <c r="T11" s="1314"/>
      <c r="U11" s="1315" t="str">
        <f>IF(AND('★Resume-1★'!E22="",F10&lt;&gt;"",F11='★Expenses Payment★'!I10),'★Resume-1★'!P7,IF(OR('★Resume-1★'!U20="",'★Resume-1★'!U21=""),IF('★Resume-1★'!E23="","",'★Resume-1★'!K23),'★Resume-1★'!K22))</f>
        <v/>
      </c>
      <c r="V11" s="1315"/>
      <c r="W11" s="1315"/>
      <c r="X11" s="1315"/>
      <c r="Y11" s="1315"/>
      <c r="Z11" s="1168" t="str">
        <f t="shared" si="0"/>
        <v/>
      </c>
      <c r="AA11" s="1168"/>
      <c r="AB11" s="1314" t="str">
        <f>IF('★Resume-1★'!E22="","",IF(OR('★Resume-1★'!U20="",'★Resume-1★'!U21=""),IF('★Resume-1★'!E23="","",'★Resume-1★'!O23),'★Resume-1★'!O22))</f>
        <v/>
      </c>
      <c r="AC11" s="1314"/>
      <c r="AD11" s="1314"/>
      <c r="AE11" s="1314"/>
      <c r="AF11" s="1314"/>
      <c r="AG11" s="1318" t="str">
        <f>IF(AND('★Resume-1★'!E22="",F10&lt;&gt;"",F11='★Expenses Payment★'!I10),IF('★Resume-1★'!I11="",'★Resume-1★'!L10, "户籍住所:"&amp;'★Resume-1★'!L10&amp;CHAR(10)&amp;"现住所:"&amp;'★Resume-1★'!I11),IF(OR('★Resume-1★'!U20="",'★Resume-1★'!U21=""),IF('★Resume-1★'!E23="","",'★Resume-1★'!U23),'★Resume-1★'!U22))</f>
        <v/>
      </c>
      <c r="AH11" s="1318"/>
      <c r="AI11" s="1318"/>
      <c r="AJ11" s="1318"/>
      <c r="AK11" s="1318"/>
      <c r="AL11" s="1318"/>
      <c r="AM11" s="1318"/>
      <c r="AN11" s="1318"/>
      <c r="AO11" s="1318"/>
      <c r="AP11" s="1318"/>
      <c r="AQ11" s="1318"/>
      <c r="AR11" s="1318"/>
      <c r="AS11" s="1318"/>
      <c r="AT11" s="1318"/>
      <c r="AU11" s="1318"/>
      <c r="AV11" s="1318"/>
      <c r="AW11" s="1318"/>
      <c r="AX11" s="1318"/>
      <c r="AY11" s="1313" t="s">
        <v>207</v>
      </c>
      <c r="AZ11" s="1313"/>
      <c r="BA11" s="1313"/>
      <c r="BB11" s="1313"/>
      <c r="BE11" s="1324" t="s">
        <v>236</v>
      </c>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row>
    <row r="12" spans="1:80" ht="35.1" customHeight="1">
      <c r="A12" s="1168">
        <v>4</v>
      </c>
      <c r="B12" s="1168"/>
      <c r="C12" s="1316"/>
      <c r="D12" s="1316"/>
      <c r="E12" s="1316"/>
      <c r="F12" s="1314" t="str">
        <f>IF(AND('★Resume-1★'!E23="",F11&lt;&gt;"",F11&lt;&gt;'★Expenses Payment★'!I10),'★Expenses Payment★'!I10,IF(OR('★Resume-1★'!U21="",'★Resume-1★'!U22=""),IF('★Resume-1★'!E24="","",'★Resume-1★'!E24),'★Resume-1★'!E23))</f>
        <v/>
      </c>
      <c r="G12" s="1314"/>
      <c r="H12" s="1314"/>
      <c r="I12" s="1314"/>
      <c r="J12" s="1314"/>
      <c r="K12" s="1314"/>
      <c r="L12" s="1314"/>
      <c r="M12" s="1314"/>
      <c r="N12" s="1314"/>
      <c r="O12" s="1314" t="str">
        <f>IF(OR(F12="",'★Resume-1★'!G5=""),"",'★Resume-1★'!G5)</f>
        <v/>
      </c>
      <c r="P12" s="1314"/>
      <c r="Q12" s="1314"/>
      <c r="R12" s="1314"/>
      <c r="S12" s="1314" t="s">
        <v>207</v>
      </c>
      <c r="T12" s="1314"/>
      <c r="U12" s="1315" t="str">
        <f>IF(AND('★Resume-1★'!E23="",F11&lt;&gt;"",F12='★Expenses Payment★'!I10),'★Resume-1★'!P7,IF(OR('★Resume-1★'!U21="",'★Resume-1★'!U22=""),IF('★Resume-1★'!E24="","",'★Resume-1★'!K24),'★Resume-1★'!K23))</f>
        <v/>
      </c>
      <c r="V12" s="1315"/>
      <c r="W12" s="1315"/>
      <c r="X12" s="1315"/>
      <c r="Y12" s="1315"/>
      <c r="Z12" s="1168" t="str">
        <f t="shared" si="0"/>
        <v/>
      </c>
      <c r="AA12" s="1168"/>
      <c r="AB12" s="1314" t="str">
        <f>IF('★Resume-1★'!E23="","",IF(OR('★Resume-1★'!U21="",'★Resume-1★'!U22=""),IF('★Resume-1★'!E24="","",'★Resume-1★'!O24),'★Resume-1★'!O23))</f>
        <v/>
      </c>
      <c r="AC12" s="1314"/>
      <c r="AD12" s="1314"/>
      <c r="AE12" s="1314"/>
      <c r="AF12" s="1314"/>
      <c r="AG12" s="1318" t="str">
        <f>IF(AND('★Resume-1★'!E23="",F11&lt;&gt;"",F12='★Expenses Payment★'!I10),IF('★Resume-1★'!I11="",'★Resume-1★'!L10,"户籍住所:"&amp;'★Resume-1★'!L10&amp;CHAR(10)&amp;"现住所:"&amp;'★Resume-1★'!I11),IF(OR('★Resume-1★'!U21="",'★Resume-1★'!U22=""),IF('★Resume-1★'!E24="","",'★Resume-1★'!U24),'★Resume-1★'!U23))</f>
        <v/>
      </c>
      <c r="AH12" s="1318"/>
      <c r="AI12" s="1318"/>
      <c r="AJ12" s="1318"/>
      <c r="AK12" s="1318"/>
      <c r="AL12" s="1318"/>
      <c r="AM12" s="1318"/>
      <c r="AN12" s="1318"/>
      <c r="AO12" s="1318"/>
      <c r="AP12" s="1318"/>
      <c r="AQ12" s="1318"/>
      <c r="AR12" s="1318"/>
      <c r="AS12" s="1318"/>
      <c r="AT12" s="1318"/>
      <c r="AU12" s="1318"/>
      <c r="AV12" s="1318"/>
      <c r="AW12" s="1318"/>
      <c r="AX12" s="1318"/>
      <c r="AY12" s="1313" t="s">
        <v>207</v>
      </c>
      <c r="AZ12" s="1313"/>
      <c r="BA12" s="1313"/>
      <c r="BB12" s="1313"/>
      <c r="BE12" s="1326" t="s">
        <v>237</v>
      </c>
      <c r="BF12" s="1327"/>
      <c r="BG12" s="1327"/>
      <c r="BH12" s="1327"/>
      <c r="BI12" s="1327"/>
      <c r="BJ12" s="1327"/>
      <c r="BK12" s="1327"/>
      <c r="BL12" s="1327"/>
      <c r="BM12" s="1327"/>
      <c r="BN12" s="1327"/>
      <c r="BO12" s="1327"/>
      <c r="BP12" s="1327"/>
      <c r="BQ12" s="1327"/>
      <c r="BR12" s="1327"/>
      <c r="BS12" s="1327"/>
      <c r="BT12" s="1327"/>
      <c r="BU12" s="1327"/>
      <c r="BV12" s="1327"/>
      <c r="BW12" s="1327"/>
      <c r="BX12" s="1327"/>
      <c r="BY12" s="1327"/>
      <c r="BZ12" s="1327"/>
      <c r="CB12" s="5" t="s">
        <v>124</v>
      </c>
    </row>
    <row r="13" spans="1:80" ht="35.1" customHeight="1">
      <c r="A13" s="1168">
        <v>5</v>
      </c>
      <c r="B13" s="1168"/>
      <c r="C13" s="1316"/>
      <c r="D13" s="1316"/>
      <c r="E13" s="1316"/>
      <c r="F13" s="1314" t="str">
        <f>IF(AND('★Resume-1★'!E24="",F12&lt;&gt;"",F12&lt;&gt;'★Expenses Payment★'!I10),'★Expenses Payment★'!I10,IF(OR('★Resume-1★'!E24="",'★Resume-1★'!U21="",'★Resume-1★'!U22=""),"",'★Resume-1★'!E24))</f>
        <v/>
      </c>
      <c r="G13" s="1314"/>
      <c r="H13" s="1314"/>
      <c r="I13" s="1314"/>
      <c r="J13" s="1314"/>
      <c r="K13" s="1314"/>
      <c r="L13" s="1314"/>
      <c r="M13" s="1314"/>
      <c r="N13" s="1314"/>
      <c r="O13" s="1314" t="str">
        <f>IF(OR(F13="",'★Resume-1★'!G5=""),"",'★Resume-1★'!G5)</f>
        <v/>
      </c>
      <c r="P13" s="1314"/>
      <c r="Q13" s="1314"/>
      <c r="R13" s="1314"/>
      <c r="S13" s="1314" t="s">
        <v>207</v>
      </c>
      <c r="T13" s="1314"/>
      <c r="U13" s="1315" t="str">
        <f>IF(AND('★Resume-1★'!E24="",F12&lt;&gt;"",F13='★Expenses Payment★'!I10),'★Resume-1★'!P7,IF(OR('★Resume-1★'!E24="",'★Resume-1★'!U21="",'★Resume-1★'!U22=""),"",'★Resume-1★'!K24))</f>
        <v/>
      </c>
      <c r="V13" s="1315"/>
      <c r="W13" s="1315"/>
      <c r="X13" s="1315"/>
      <c r="Y13" s="1315"/>
      <c r="Z13" s="1168" t="str">
        <f t="shared" si="0"/>
        <v/>
      </c>
      <c r="AA13" s="1168"/>
      <c r="AB13" s="1314" t="str">
        <f>IF('★Resume-1★'!E24="","",IF(OR('★Resume-1★'!U20="",'★Resume-1★'!U21=""),"",'★Resume-1★'!O24))</f>
        <v/>
      </c>
      <c r="AC13" s="1314"/>
      <c r="AD13" s="1314"/>
      <c r="AE13" s="1314"/>
      <c r="AF13" s="1314"/>
      <c r="AG13" s="1318" t="str">
        <f>IF(AND('★Resume-1★'!E24="",F12&lt;&gt;"",F13='★Expenses Payment★'!I10),IF('★Resume-1★'!I11="",'★Resume-1★'!L10,"户籍住所:"&amp;'★Resume-1★'!L10&amp;CHAR(10)&amp;"现住所:"&amp;'★Resume-1★'!I11),IF(OR('★Resume-1★'!E24="",'★Resume-1★'!U20="",'★Resume-1★'!U21=""),"",'★Resume-1★'!U24))</f>
        <v/>
      </c>
      <c r="AH13" s="1318"/>
      <c r="AI13" s="1318"/>
      <c r="AJ13" s="1318"/>
      <c r="AK13" s="1318"/>
      <c r="AL13" s="1318"/>
      <c r="AM13" s="1318"/>
      <c r="AN13" s="1318"/>
      <c r="AO13" s="1318"/>
      <c r="AP13" s="1318"/>
      <c r="AQ13" s="1318"/>
      <c r="AR13" s="1318"/>
      <c r="AS13" s="1318"/>
      <c r="AT13" s="1318"/>
      <c r="AU13" s="1318"/>
      <c r="AV13" s="1318"/>
      <c r="AW13" s="1318"/>
      <c r="AX13" s="1318"/>
      <c r="AY13" s="1313" t="s">
        <v>207</v>
      </c>
      <c r="AZ13" s="1313"/>
      <c r="BA13" s="1313"/>
      <c r="BB13" s="1313"/>
      <c r="BE13" s="1319" t="s">
        <v>238</v>
      </c>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B13" s="5" t="s">
        <v>125</v>
      </c>
    </row>
    <row r="14" spans="1:80" ht="35.1" customHeight="1">
      <c r="A14" s="1168">
        <v>6</v>
      </c>
      <c r="B14" s="1168"/>
      <c r="C14" s="1316"/>
      <c r="D14" s="1316"/>
      <c r="E14" s="1316"/>
      <c r="F14" s="1314" t="str">
        <f>IF(AND('★Resume-1★'!E24&lt;&gt;"",F13&lt;&gt;"",F13&lt;&gt;'★Expenses Payment★'!I10),'★Expenses Payment★'!I10,"")</f>
        <v/>
      </c>
      <c r="G14" s="1314"/>
      <c r="H14" s="1314"/>
      <c r="I14" s="1314"/>
      <c r="J14" s="1314"/>
      <c r="K14" s="1314"/>
      <c r="L14" s="1314"/>
      <c r="M14" s="1314"/>
      <c r="N14" s="1314"/>
      <c r="O14" s="1314" t="str">
        <f>IF(OR(F14="",'★Resume-1★'!G5=""),"",'★Resume-1★'!G5)</f>
        <v/>
      </c>
      <c r="P14" s="1314"/>
      <c r="Q14" s="1314"/>
      <c r="R14" s="1314"/>
      <c r="S14" s="1314" t="s">
        <v>207</v>
      </c>
      <c r="T14" s="1314"/>
      <c r="U14" s="1315" t="str">
        <f>IF(AND('★Resume-1★'!E24&lt;&gt;"",F13&lt;&gt;"",F14='★Expenses Payment★'!I10),'★Resume-1★'!P7,"")</f>
        <v/>
      </c>
      <c r="V14" s="1315"/>
      <c r="W14" s="1315"/>
      <c r="X14" s="1315"/>
      <c r="Y14" s="1315"/>
      <c r="Z14" s="1168" t="str">
        <f t="shared" si="0"/>
        <v/>
      </c>
      <c r="AA14" s="1168"/>
      <c r="AB14" s="1314" t="str">
        <f>IF(F16="","",IF(F16='★Resume-1★'!C25,'★Resume-1★'!O25,IF(F16='★Resume-1★'!C26,'★Resume-1★'!O26,"")))</f>
        <v/>
      </c>
      <c r="AC14" s="1314"/>
      <c r="AD14" s="1314"/>
      <c r="AE14" s="1314"/>
      <c r="AF14" s="1314"/>
      <c r="AG14" s="1318" t="str">
        <f>IF(AND('★Resume-1★'!E24&lt;&gt;"",F13&lt;&gt;"",F14='★Expenses Payment★'!I10),IF('★Resume-1★'!I11="",'★Resume-1★'!L10, "户籍住所:"&amp;'★Resume-1★'!L10&amp;CHAR(10)&amp;"现住所:"&amp;'★Resume-1★'!I11),"")</f>
        <v/>
      </c>
      <c r="AH14" s="1318"/>
      <c r="AI14" s="1318"/>
      <c r="AJ14" s="1318"/>
      <c r="AK14" s="1318"/>
      <c r="AL14" s="1318"/>
      <c r="AM14" s="1318"/>
      <c r="AN14" s="1318"/>
      <c r="AO14" s="1318"/>
      <c r="AP14" s="1318"/>
      <c r="AQ14" s="1318"/>
      <c r="AR14" s="1318"/>
      <c r="AS14" s="1318"/>
      <c r="AT14" s="1318"/>
      <c r="AU14" s="1318"/>
      <c r="AV14" s="1318"/>
      <c r="AW14" s="1318"/>
      <c r="AX14" s="1318"/>
      <c r="AY14" s="1313" t="s">
        <v>207</v>
      </c>
      <c r="AZ14" s="1313"/>
      <c r="BA14" s="1313"/>
      <c r="BB14" s="1313"/>
      <c r="BE14" s="69"/>
      <c r="BF14" s="62"/>
      <c r="BG14" s="62"/>
      <c r="BH14" s="62"/>
      <c r="BI14" s="62"/>
      <c r="BJ14" s="62"/>
      <c r="BK14" s="62"/>
      <c r="BL14" s="62"/>
      <c r="BM14" s="62"/>
      <c r="BN14" s="62"/>
      <c r="BO14" s="62"/>
      <c r="BP14" s="62"/>
      <c r="BQ14" s="62"/>
      <c r="BR14" s="62"/>
      <c r="BS14" s="62"/>
      <c r="BT14" s="62"/>
      <c r="BU14" s="62"/>
      <c r="BV14" s="62"/>
      <c r="BW14" s="62"/>
      <c r="BX14" s="62"/>
      <c r="BY14" s="62"/>
    </row>
    <row r="15" spans="1:80" ht="35.1" customHeight="1">
      <c r="A15" s="1168">
        <v>7</v>
      </c>
      <c r="B15" s="1168"/>
      <c r="C15" s="1316"/>
      <c r="D15" s="1316"/>
      <c r="E15" s="1316"/>
      <c r="F15" s="1314"/>
      <c r="G15" s="1314"/>
      <c r="H15" s="1314"/>
      <c r="I15" s="1314"/>
      <c r="J15" s="1314"/>
      <c r="K15" s="1314"/>
      <c r="L15" s="1314"/>
      <c r="M15" s="1314"/>
      <c r="N15" s="1314"/>
      <c r="O15" s="1314" t="str">
        <f>IF(OR(F15="",'★Resume-1★'!G5=""),"",'★Resume-1★'!G5)</f>
        <v/>
      </c>
      <c r="P15" s="1314"/>
      <c r="Q15" s="1314"/>
      <c r="R15" s="1314"/>
      <c r="S15" s="1314" t="s">
        <v>207</v>
      </c>
      <c r="T15" s="1314"/>
      <c r="U15" s="1315"/>
      <c r="V15" s="1315"/>
      <c r="W15" s="1315"/>
      <c r="X15" s="1315"/>
      <c r="Y15" s="1315"/>
      <c r="Z15" s="1168" t="str">
        <f t="shared" si="0"/>
        <v/>
      </c>
      <c r="AA15" s="1168"/>
      <c r="AB15" s="1314"/>
      <c r="AC15" s="1314"/>
      <c r="AD15" s="1314"/>
      <c r="AE15" s="1314"/>
      <c r="AF15" s="1314"/>
      <c r="AG15" s="1318"/>
      <c r="AH15" s="1318"/>
      <c r="AI15" s="1318"/>
      <c r="AJ15" s="1318"/>
      <c r="AK15" s="1318"/>
      <c r="AL15" s="1318"/>
      <c r="AM15" s="1318"/>
      <c r="AN15" s="1318"/>
      <c r="AO15" s="1318"/>
      <c r="AP15" s="1318"/>
      <c r="AQ15" s="1318"/>
      <c r="AR15" s="1318"/>
      <c r="AS15" s="1318"/>
      <c r="AT15" s="1318"/>
      <c r="AU15" s="1318"/>
      <c r="AV15" s="1318"/>
      <c r="AW15" s="1318"/>
      <c r="AX15" s="1318"/>
      <c r="AY15" s="1313" t="s">
        <v>207</v>
      </c>
      <c r="AZ15" s="1313"/>
      <c r="BA15" s="1313"/>
      <c r="BB15" s="1313"/>
      <c r="BE15" s="69"/>
      <c r="BF15" s="62"/>
      <c r="BG15" s="62"/>
      <c r="BH15" s="62"/>
      <c r="BI15" s="62"/>
      <c r="BJ15" s="62"/>
      <c r="BK15" s="62"/>
      <c r="BL15" s="62"/>
      <c r="BM15" s="62"/>
      <c r="BN15" s="62"/>
      <c r="BO15" s="62"/>
      <c r="BP15" s="62"/>
      <c r="BQ15" s="62"/>
      <c r="BR15" s="62"/>
      <c r="BS15" s="62"/>
      <c r="BT15" s="62"/>
      <c r="BU15" s="62"/>
      <c r="BV15" s="62"/>
      <c r="BW15" s="62"/>
      <c r="BX15" s="62"/>
      <c r="BY15" s="62"/>
    </row>
    <row r="16" spans="1:80" ht="35.1" hidden="1" customHeight="1">
      <c r="A16" s="1168">
        <v>8</v>
      </c>
      <c r="B16" s="1168"/>
      <c r="C16" s="1330"/>
      <c r="D16" s="1330"/>
      <c r="E16" s="1330"/>
      <c r="F16" s="1168"/>
      <c r="G16" s="1168"/>
      <c r="H16" s="1168"/>
      <c r="I16" s="1168"/>
      <c r="J16" s="1168"/>
      <c r="K16" s="1168"/>
      <c r="L16" s="1168"/>
      <c r="M16" s="1168"/>
      <c r="N16" s="1168"/>
      <c r="O16" s="1168" t="str">
        <f>IF(OR(F16="",'★Resume-1★'!G5=""),"",'★Resume-1★'!G5)</f>
        <v/>
      </c>
      <c r="P16" s="1168"/>
      <c r="Q16" s="1168"/>
      <c r="R16" s="1168"/>
      <c r="S16" s="1168" t="s">
        <v>207</v>
      </c>
      <c r="T16" s="1168"/>
      <c r="U16" s="1332"/>
      <c r="V16" s="1332"/>
      <c r="W16" s="1332"/>
      <c r="X16" s="1332"/>
      <c r="Y16" s="1332"/>
      <c r="Z16" s="1168" t="str">
        <f t="shared" si="0"/>
        <v/>
      </c>
      <c r="AA16" s="1168"/>
      <c r="AB16" s="1168"/>
      <c r="AC16" s="1168"/>
      <c r="AD16" s="1168"/>
      <c r="AE16" s="1168"/>
      <c r="AF16" s="1168"/>
      <c r="AG16" s="1333"/>
      <c r="AH16" s="1333"/>
      <c r="AI16" s="1333"/>
      <c r="AJ16" s="1333"/>
      <c r="AK16" s="1333"/>
      <c r="AL16" s="1333"/>
      <c r="AM16" s="1333"/>
      <c r="AN16" s="1333"/>
      <c r="AO16" s="1333"/>
      <c r="AP16" s="1333"/>
      <c r="AQ16" s="1333"/>
      <c r="AR16" s="1333"/>
      <c r="AS16" s="1333"/>
      <c r="AT16" s="1333"/>
      <c r="AU16" s="1333"/>
      <c r="AV16" s="1333"/>
      <c r="AW16" s="1333"/>
      <c r="AX16" s="1333"/>
      <c r="AY16" s="1317" t="s">
        <v>207</v>
      </c>
      <c r="AZ16" s="1317"/>
      <c r="BA16" s="1317"/>
      <c r="BB16" s="1317"/>
      <c r="BE16" s="69"/>
      <c r="BF16" s="62"/>
      <c r="BG16" s="62"/>
      <c r="BH16" s="62"/>
      <c r="BI16" s="62"/>
      <c r="BJ16" s="62"/>
      <c r="BK16" s="62"/>
      <c r="BL16" s="62"/>
      <c r="BM16" s="62"/>
      <c r="BN16" s="62"/>
      <c r="BO16" s="62"/>
      <c r="BP16" s="62"/>
      <c r="BQ16" s="62"/>
      <c r="BR16" s="62"/>
      <c r="BS16" s="62"/>
      <c r="BT16" s="62"/>
      <c r="BU16" s="62"/>
      <c r="BV16" s="62"/>
      <c r="BW16" s="62"/>
      <c r="BX16" s="62"/>
      <c r="BY16" s="62"/>
    </row>
    <row r="18" spans="1:57" ht="20.100000000000001" customHeight="1">
      <c r="B18" s="66" t="s">
        <v>203</v>
      </c>
      <c r="AV18" s="34"/>
    </row>
    <row r="20" spans="1:57" ht="20.100000000000001" customHeight="1">
      <c r="T20" s="26" t="s">
        <v>205</v>
      </c>
      <c r="U20" s="1334" t="str">
        <f>IF('★Expenses Payment★'!C32="","",'★Expenses Payment★'!C32)</f>
        <v/>
      </c>
      <c r="V20" s="1334"/>
      <c r="W20" s="1334"/>
      <c r="X20" s="1334"/>
      <c r="Y20" s="1334"/>
      <c r="Z20" s="1334"/>
      <c r="AA20" s="1334"/>
      <c r="AB20" s="1334"/>
      <c r="AC20" s="1334"/>
      <c r="AD20" s="1334"/>
      <c r="AE20" s="1334"/>
      <c r="AF20" s="1334"/>
      <c r="AG20" s="1334"/>
      <c r="AH20" s="1334"/>
      <c r="AI20" s="66" t="s">
        <v>204</v>
      </c>
    </row>
    <row r="23" spans="1:57" ht="20.100000000000001" customHeight="1">
      <c r="AH23" s="1164" t="s">
        <v>32</v>
      </c>
      <c r="AI23" s="1164"/>
      <c r="AJ23" s="1164"/>
      <c r="AK23" s="1164"/>
      <c r="AL23" s="1164"/>
      <c r="AM23" s="1233" t="str">
        <f>IF('★Resume-2★'!G54="","",'★Resume-2★'!G54)</f>
        <v/>
      </c>
      <c r="AN23" s="1233"/>
      <c r="AO23" s="1233"/>
      <c r="AP23" s="24" t="s">
        <v>0</v>
      </c>
      <c r="AQ23" s="1233" t="str">
        <f>IF('★Resume-2★'!K54="","",'★Resume-2★'!K54)</f>
        <v/>
      </c>
      <c r="AR23" s="1233"/>
      <c r="AS23" s="24" t="s">
        <v>1</v>
      </c>
      <c r="AT23" s="1233" t="str">
        <f>IF('★Resume-2★'!N54="","",'★Resume-2★'!N54)</f>
        <v/>
      </c>
      <c r="AU23" s="1233"/>
      <c r="AV23" s="24" t="s">
        <v>2</v>
      </c>
    </row>
    <row r="24" spans="1:57" customFormat="1" ht="10.15" customHeight="1">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E24" s="68"/>
    </row>
    <row r="25" spans="1:57" ht="20.100000000000001" customHeight="1">
      <c r="AH25" s="1164" t="s">
        <v>197</v>
      </c>
      <c r="AI25" s="1164"/>
      <c r="AJ25" s="1164"/>
      <c r="AK25" s="1164"/>
      <c r="AL25" s="1164"/>
      <c r="AM25" s="1164"/>
      <c r="AN25" s="1164"/>
      <c r="AO25" s="1233"/>
      <c r="AP25" s="1233"/>
      <c r="AQ25" s="1233"/>
      <c r="AR25" s="1233"/>
      <c r="AS25" s="1233"/>
      <c r="AT25" s="1233"/>
      <c r="AU25" s="1233"/>
      <c r="AV25" s="1233"/>
      <c r="AW25" s="1233"/>
      <c r="AX25" s="1233"/>
    </row>
    <row r="26" spans="1:57" ht="9.75" customHeight="1"/>
    <row r="27" spans="1:57" ht="20.100000000000001" customHeight="1">
      <c r="AH27" s="1331" t="s">
        <v>241</v>
      </c>
      <c r="AI27" s="1331"/>
      <c r="AJ27" s="1331"/>
      <c r="AK27" s="1331"/>
      <c r="AL27" s="1331"/>
      <c r="AM27" s="1331"/>
      <c r="AN27" s="1331"/>
      <c r="AO27" s="1331"/>
      <c r="AP27" s="1331"/>
      <c r="AQ27" s="1331"/>
      <c r="AR27" s="1331"/>
      <c r="AS27" s="1331"/>
      <c r="AT27" s="1331"/>
      <c r="AU27" s="1331"/>
      <c r="AV27" s="1331"/>
      <c r="AW27" s="1331"/>
      <c r="AX27" s="1331"/>
      <c r="AY27" s="1331"/>
      <c r="AZ27" s="1331"/>
      <c r="BA27" s="1331"/>
      <c r="BB27" s="1331"/>
    </row>
    <row r="28" spans="1:57" ht="20.100000000000001" customHeight="1"/>
    <row r="29" spans="1:57" ht="20.100000000000001" customHeight="1"/>
    <row r="30" spans="1:57" ht="20.100000000000001" customHeight="1"/>
    <row r="31" spans="1:57" ht="20.100000000000001" customHeight="1"/>
    <row r="32" spans="1:57" ht="20.100000000000001" customHeight="1"/>
    <row r="33" ht="20.100000000000001" customHeight="1"/>
    <row r="34" ht="20.100000000000001" customHeight="1"/>
    <row r="35" ht="20.100000000000001" customHeight="1"/>
  </sheetData>
  <sheetProtection formatCells="0" selectLockedCells="1"/>
  <mergeCells count="105">
    <mergeCell ref="AH27:BB27"/>
    <mergeCell ref="A15:B15"/>
    <mergeCell ref="C15:E15"/>
    <mergeCell ref="F15:N15"/>
    <mergeCell ref="O15:R15"/>
    <mergeCell ref="S15:T15"/>
    <mergeCell ref="U15:Y15"/>
    <mergeCell ref="A16:B16"/>
    <mergeCell ref="C16:E16"/>
    <mergeCell ref="F16:N16"/>
    <mergeCell ref="O16:R16"/>
    <mergeCell ref="S16:T16"/>
    <mergeCell ref="U16:Y16"/>
    <mergeCell ref="Z16:AA16"/>
    <mergeCell ref="AG16:AX16"/>
    <mergeCell ref="AY16:BB16"/>
    <mergeCell ref="Z15:AA15"/>
    <mergeCell ref="U20:AH20"/>
    <mergeCell ref="AH25:AN25"/>
    <mergeCell ref="AO25:AX25"/>
    <mergeCell ref="AH23:AL23"/>
    <mergeCell ref="AM23:AO23"/>
    <mergeCell ref="AQ23:AR23"/>
    <mergeCell ref="AT23:AU23"/>
    <mergeCell ref="AB15:AF15"/>
    <mergeCell ref="AG15:AX15"/>
    <mergeCell ref="AB16:AF16"/>
    <mergeCell ref="Z14:AA14"/>
    <mergeCell ref="AB14:AF14"/>
    <mergeCell ref="AG14:AX14"/>
    <mergeCell ref="A2:BB2"/>
    <mergeCell ref="AY11:BB11"/>
    <mergeCell ref="AY8:BB8"/>
    <mergeCell ref="A8:B8"/>
    <mergeCell ref="A9:B9"/>
    <mergeCell ref="AY9:BB9"/>
    <mergeCell ref="C8:E8"/>
    <mergeCell ref="C9:E9"/>
    <mergeCell ref="F8:N8"/>
    <mergeCell ref="F9:N9"/>
    <mergeCell ref="Z13:AA13"/>
    <mergeCell ref="AB13:AF13"/>
    <mergeCell ref="AG13:AX13"/>
    <mergeCell ref="AY13:BB13"/>
    <mergeCell ref="A13:B13"/>
    <mergeCell ref="C13:E13"/>
    <mergeCell ref="S9:T9"/>
    <mergeCell ref="U8:Y8"/>
    <mergeCell ref="BE13:BZ13"/>
    <mergeCell ref="AG8:AX8"/>
    <mergeCell ref="AG12:AX12"/>
    <mergeCell ref="AG10:AX10"/>
    <mergeCell ref="AG9:AX9"/>
    <mergeCell ref="AY12:BB12"/>
    <mergeCell ref="O10:R10"/>
    <mergeCell ref="Z11:AA11"/>
    <mergeCell ref="Z10:AA10"/>
    <mergeCell ref="AB10:AF10"/>
    <mergeCell ref="AY10:BB10"/>
    <mergeCell ref="U13:Y13"/>
    <mergeCell ref="S13:T13"/>
    <mergeCell ref="BE8:BZ8"/>
    <mergeCell ref="BE9:BY9"/>
    <mergeCell ref="BE10:BZ10"/>
    <mergeCell ref="BE11:BZ11"/>
    <mergeCell ref="BE12:BZ12"/>
    <mergeCell ref="U9:Y9"/>
    <mergeCell ref="Z9:AA9"/>
    <mergeCell ref="AB9:AF9"/>
    <mergeCell ref="O8:R8"/>
    <mergeCell ref="O9:R9"/>
    <mergeCell ref="S8:T8"/>
    <mergeCell ref="Z8:AA8"/>
    <mergeCell ref="AB8:AF8"/>
    <mergeCell ref="Z12:AA12"/>
    <mergeCell ref="AB12:AF12"/>
    <mergeCell ref="O11:R11"/>
    <mergeCell ref="S11:T11"/>
    <mergeCell ref="U11:Y11"/>
    <mergeCell ref="AB11:AF11"/>
    <mergeCell ref="AG11:AX11"/>
    <mergeCell ref="AY15:BB15"/>
    <mergeCell ref="S10:T10"/>
    <mergeCell ref="U10:Y10"/>
    <mergeCell ref="C11:E11"/>
    <mergeCell ref="A14:B14"/>
    <mergeCell ref="C14:E14"/>
    <mergeCell ref="F14:N14"/>
    <mergeCell ref="O14:R14"/>
    <mergeCell ref="S14:T14"/>
    <mergeCell ref="U14:Y14"/>
    <mergeCell ref="A12:B12"/>
    <mergeCell ref="C12:E12"/>
    <mergeCell ref="F12:N12"/>
    <mergeCell ref="O12:R12"/>
    <mergeCell ref="O13:R13"/>
    <mergeCell ref="AY14:BB14"/>
    <mergeCell ref="A10:B10"/>
    <mergeCell ref="S12:T12"/>
    <mergeCell ref="U12:Y12"/>
    <mergeCell ref="C10:E10"/>
    <mergeCell ref="F10:N10"/>
    <mergeCell ref="A11:B11"/>
    <mergeCell ref="F11:N11"/>
    <mergeCell ref="F13:N13"/>
  </mergeCells>
  <phoneticPr fontId="12"/>
  <dataValidations count="2">
    <dataValidation type="list" allowBlank="1" showInputMessage="1" showErrorMessage="1" sqref="S9:T16" xr:uid="{00000000-0002-0000-0300-000000000000}">
      <formula1>"　,男,女"</formula1>
    </dataValidation>
    <dataValidation type="list" allowBlank="1" showInputMessage="1" showErrorMessage="1" sqref="AY10:BB16" xr:uid="{00000000-0002-0000-0300-000001000000}">
      <formula1>"　,同居,別居"</formula1>
    </dataValidation>
  </dataValidations>
  <hyperlinks>
    <hyperlink ref="AH27:BB27" r:id="rId1" display="追創留学(誠実の本で、新たな未来を拓く)" xr:uid="{B3AB37E6-2C21-4D4F-9728-BE186AF6CE9F}"/>
  </hyperlinks>
  <printOptions horizontalCentered="1"/>
  <pageMargins left="0.39370078740157483" right="0.39370078740157483" top="0.78740157480314965" bottom="0.39370078740157483" header="0.19685039370078741" footer="0.11811023622047245"/>
  <pageSetup paperSize="9" orientation="landscape" horizontalDpi="300" verticalDpi="300" r:id="rId2"/>
  <ignoredErrors>
    <ignoredError sqref="AG9" unlockedFormula="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6364-570A-4C48-924D-6BA691E05DDD}">
  <sheetPr>
    <tabColor rgb="FFFF0000"/>
    <pageSetUpPr fitToPage="1"/>
  </sheetPr>
  <dimension ref="A1:CA62"/>
  <sheetViews>
    <sheetView showGridLines="0" topLeftCell="A47" workbookViewId="0">
      <selection activeCell="Z59" sqref="Z59:AI59"/>
    </sheetView>
  </sheetViews>
  <sheetFormatPr defaultColWidth="2.625" defaultRowHeight="10.15" customHeight="1"/>
  <cols>
    <col min="1" max="1" width="3.625" style="5" customWidth="1"/>
    <col min="2" max="41" width="2.625" style="5"/>
    <col min="42" max="42" width="2.625" style="68"/>
    <col min="43" max="16384" width="2.625" style="5"/>
  </cols>
  <sheetData>
    <row r="1" spans="1:42" ht="3" customHeight="1"/>
    <row r="2" spans="1:42" ht="25.15" customHeight="1">
      <c r="A2" s="1223" t="s">
        <v>82</v>
      </c>
      <c r="B2" s="1223"/>
      <c r="C2" s="1223"/>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1223"/>
    </row>
    <row r="3" spans="1:42" ht="14.1" customHeight="1">
      <c r="A3" s="1281" t="s">
        <v>187</v>
      </c>
      <c r="B3" s="1281"/>
      <c r="C3" s="1281"/>
      <c r="D3" s="1281"/>
      <c r="E3" s="1281"/>
      <c r="F3" s="1281"/>
      <c r="G3" s="1281"/>
      <c r="H3" s="1281"/>
      <c r="I3" s="1281"/>
      <c r="J3" s="1281"/>
      <c r="K3" s="1281"/>
      <c r="L3" s="1281"/>
      <c r="M3" s="1281"/>
      <c r="N3" s="1281"/>
      <c r="O3" s="1281"/>
      <c r="P3" s="1281"/>
      <c r="Q3" s="1281"/>
      <c r="R3" s="1281"/>
      <c r="S3" s="1281"/>
      <c r="T3" s="1281"/>
      <c r="U3" s="1281"/>
      <c r="V3" s="1281"/>
      <c r="W3" s="1281"/>
      <c r="X3" s="1281"/>
      <c r="Y3" s="1281"/>
      <c r="Z3" s="1281"/>
      <c r="AA3" s="1281"/>
      <c r="AB3" s="1281"/>
      <c r="AC3" s="1281"/>
      <c r="AD3" s="1281"/>
      <c r="AE3" s="1281"/>
      <c r="AF3" s="1281"/>
      <c r="AG3" s="1281"/>
      <c r="AH3" s="1281"/>
      <c r="AI3" s="1281"/>
    </row>
    <row r="4" spans="1:42" ht="3" customHeight="1"/>
    <row r="5" spans="1:42" ht="3" customHeight="1"/>
    <row r="6" spans="1:42" ht="16.149999999999999" customHeight="1">
      <c r="A6" s="9" t="s">
        <v>851</v>
      </c>
      <c r="B6" s="9"/>
      <c r="C6" s="9"/>
      <c r="D6" s="9"/>
      <c r="E6" s="9"/>
      <c r="F6" s="9"/>
      <c r="G6" s="9"/>
      <c r="H6" s="9"/>
      <c r="I6" s="9"/>
      <c r="J6" s="9"/>
      <c r="K6" s="9"/>
      <c r="L6" s="9"/>
      <c r="M6" s="9"/>
      <c r="N6" s="9"/>
      <c r="O6" s="9"/>
      <c r="P6" s="9"/>
      <c r="Q6" s="9"/>
      <c r="R6" s="9"/>
      <c r="S6" s="9"/>
    </row>
    <row r="7" spans="1:42" ht="3" customHeight="1"/>
    <row r="8" spans="1:42" ht="18" customHeight="1">
      <c r="A8" s="1284" t="s">
        <v>1033</v>
      </c>
      <c r="B8" s="1284"/>
      <c r="C8" s="1284"/>
      <c r="D8" s="1284"/>
      <c r="E8" s="1282" t="s">
        <v>1035</v>
      </c>
      <c r="F8" s="1282"/>
      <c r="G8" s="1282"/>
      <c r="H8" s="1282"/>
      <c r="I8" s="1219" t="str">
        <f>IF(Application!F31="","",Application!F31)</f>
        <v>中国</v>
      </c>
      <c r="J8" s="1219"/>
      <c r="K8" s="1219"/>
      <c r="L8" s="1219"/>
      <c r="M8" s="1219"/>
      <c r="N8" s="1219"/>
      <c r="O8" s="1219"/>
      <c r="P8" s="1219"/>
      <c r="Q8" s="1219"/>
      <c r="R8" s="1219"/>
      <c r="S8" s="1219"/>
      <c r="T8" s="1219"/>
      <c r="U8" s="1219"/>
      <c r="V8" s="1219"/>
      <c r="W8" s="1219"/>
      <c r="X8" s="1219"/>
      <c r="Y8" s="1219"/>
      <c r="Z8" s="1219"/>
      <c r="AP8" s="63"/>
    </row>
    <row r="9" spans="1:42" ht="3" customHeight="1">
      <c r="I9" s="174"/>
      <c r="J9" s="174"/>
      <c r="K9" s="174"/>
      <c r="L9" s="174"/>
      <c r="M9" s="174"/>
      <c r="N9" s="174"/>
      <c r="O9" s="174"/>
      <c r="P9" s="174"/>
      <c r="Q9" s="174"/>
      <c r="R9" s="174"/>
      <c r="S9" s="174"/>
      <c r="T9" s="174"/>
      <c r="U9" s="174"/>
      <c r="V9" s="174"/>
      <c r="W9" s="174"/>
      <c r="X9" s="174"/>
      <c r="Y9" s="174"/>
      <c r="Z9" s="174"/>
    </row>
    <row r="10" spans="1:42" ht="18" customHeight="1">
      <c r="A10" s="1277" t="s">
        <v>1034</v>
      </c>
      <c r="B10" s="1277"/>
      <c r="C10" s="1277"/>
      <c r="D10" s="1277"/>
      <c r="E10" s="1283" t="s">
        <v>34</v>
      </c>
      <c r="F10" s="1283"/>
      <c r="G10" s="1283"/>
      <c r="H10" s="1283"/>
      <c r="I10" s="1219" t="str">
        <f>IF(AND(Application!F29="",Application!M29=""),"",Application!F29&amp;" "&amp;Application!M29)</f>
        <v/>
      </c>
      <c r="J10" s="1219"/>
      <c r="K10" s="1219"/>
      <c r="L10" s="1219"/>
      <c r="M10" s="1219"/>
      <c r="N10" s="1219"/>
      <c r="O10" s="1219"/>
      <c r="P10" s="1219"/>
      <c r="Q10" s="1219"/>
      <c r="R10" s="1219"/>
      <c r="S10" s="1219"/>
      <c r="T10" s="1219"/>
      <c r="U10" s="1219"/>
      <c r="V10" s="1219"/>
      <c r="W10" s="1219"/>
      <c r="X10" s="1219"/>
      <c r="Y10" s="1219"/>
      <c r="Z10" s="1219"/>
      <c r="AL10" s="15"/>
    </row>
    <row r="11" spans="1:42" ht="3" customHeight="1"/>
    <row r="12" spans="1:42" ht="18" customHeight="1">
      <c r="P12" s="1278" t="str">
        <f>IF(Application!M31="","",Application!M31)</f>
        <v/>
      </c>
      <c r="Q12" s="1278"/>
      <c r="R12" s="1278"/>
      <c r="S12" s="1278"/>
      <c r="T12" s="9" t="s">
        <v>0</v>
      </c>
      <c r="U12" s="1278" t="str">
        <f>IF(Application!P31="","",Application!P31)</f>
        <v/>
      </c>
      <c r="V12" s="1278"/>
      <c r="W12" s="9" t="s">
        <v>1</v>
      </c>
      <c r="X12" s="1278" t="str">
        <f>IF(Application!R31="","",Application!R31)</f>
        <v/>
      </c>
      <c r="Y12" s="1278"/>
      <c r="Z12" s="1277" t="s">
        <v>35</v>
      </c>
      <c r="AA12" s="1277"/>
      <c r="AB12" s="9" t="str">
        <f>Application!V31</f>
        <v>□</v>
      </c>
      <c r="AC12" s="9" t="s">
        <v>3</v>
      </c>
      <c r="AD12" s="9"/>
      <c r="AE12" s="18" t="str">
        <f>Application!X31</f>
        <v>□</v>
      </c>
      <c r="AF12" s="9" t="s">
        <v>4</v>
      </c>
      <c r="AG12" s="7" t="s">
        <v>58</v>
      </c>
      <c r="AN12" s="9"/>
    </row>
    <row r="13" spans="1:42" ht="12" customHeight="1">
      <c r="S13" s="1279" t="s">
        <v>5</v>
      </c>
      <c r="T13" s="1279"/>
      <c r="U13" s="1279"/>
      <c r="V13" s="1279" t="s">
        <v>36</v>
      </c>
      <c r="W13" s="1279"/>
      <c r="X13" s="1279"/>
      <c r="Y13" s="1280" t="s">
        <v>6</v>
      </c>
      <c r="Z13" s="1280"/>
      <c r="AA13" s="25"/>
      <c r="AB13" s="21"/>
      <c r="AC13" s="23" t="s">
        <v>7</v>
      </c>
      <c r="AE13" s="10"/>
      <c r="AF13" s="23" t="s">
        <v>8</v>
      </c>
      <c r="AG13" s="21"/>
      <c r="AN13" s="21"/>
    </row>
    <row r="14" spans="1:42" ht="3" customHeight="1"/>
    <row r="15" spans="1:42" ht="16.149999999999999" customHeight="1">
      <c r="B15" s="18" t="s">
        <v>59</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row>
    <row r="16" spans="1:42" ht="16.149999999999999" customHeight="1">
      <c r="A16" s="18" t="s">
        <v>60</v>
      </c>
    </row>
    <row r="17" spans="1:79" ht="12" customHeight="1">
      <c r="A17" s="1275" t="s">
        <v>61</v>
      </c>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row>
    <row r="18" spans="1:79" ht="12" customHeight="1">
      <c r="A18" s="10" t="s">
        <v>62</v>
      </c>
    </row>
    <row r="19" spans="1:79" ht="18" customHeight="1">
      <c r="S19" s="11" t="s">
        <v>37</v>
      </c>
    </row>
    <row r="20" spans="1:79" ht="3" customHeight="1"/>
    <row r="21" spans="1:79" ht="16.149999999999999" customHeight="1">
      <c r="A21" s="50" t="s">
        <v>9</v>
      </c>
      <c r="B21" s="9" t="s">
        <v>194</v>
      </c>
      <c r="C21" s="9"/>
      <c r="D21" s="9"/>
      <c r="E21" s="9"/>
      <c r="F21" s="9"/>
      <c r="G21" s="9"/>
      <c r="H21" s="9"/>
      <c r="I21" s="9"/>
      <c r="J21" s="9"/>
      <c r="K21" s="9"/>
      <c r="L21" s="9"/>
      <c r="M21" s="9"/>
      <c r="N21" s="9"/>
      <c r="O21" s="9"/>
      <c r="P21" s="9"/>
      <c r="Q21" s="9"/>
      <c r="R21" s="9"/>
      <c r="S21" s="9"/>
      <c r="T21" s="9"/>
      <c r="U21" s="9"/>
      <c r="V21" s="9"/>
      <c r="W21" s="9"/>
      <c r="X21" s="9"/>
    </row>
    <row r="22" spans="1:79" ht="5.0999999999999996" customHeight="1"/>
    <row r="23" spans="1:79" ht="22.15" customHeight="1">
      <c r="A23" s="1345"/>
      <c r="B23" s="1346"/>
      <c r="C23" s="1346"/>
      <c r="D23" s="1346"/>
      <c r="E23" s="1346"/>
      <c r="F23" s="1346"/>
      <c r="G23" s="1346"/>
      <c r="H23" s="1346"/>
      <c r="I23" s="1346"/>
      <c r="J23" s="1346"/>
      <c r="K23" s="1346"/>
      <c r="L23" s="1346"/>
      <c r="M23" s="1346"/>
      <c r="N23" s="1346"/>
      <c r="O23" s="1346"/>
      <c r="P23" s="1346"/>
      <c r="Q23" s="1346"/>
      <c r="R23" s="1346"/>
      <c r="S23" s="1346"/>
      <c r="T23" s="1346"/>
      <c r="U23" s="1346"/>
      <c r="V23" s="1346"/>
      <c r="W23" s="1346"/>
      <c r="X23" s="1346"/>
      <c r="Y23" s="1346"/>
      <c r="Z23" s="1346"/>
      <c r="AA23" s="1346"/>
      <c r="AB23" s="1346"/>
      <c r="AC23" s="1346"/>
      <c r="AD23" s="1346"/>
      <c r="AE23" s="1346"/>
      <c r="AF23" s="1346"/>
      <c r="AG23" s="1346"/>
      <c r="AH23" s="1347"/>
      <c r="AI23" s="17"/>
      <c r="AZ23" s="27"/>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row>
    <row r="24" spans="1:79" ht="22.15" customHeight="1">
      <c r="A24" s="1348"/>
      <c r="B24" s="1349"/>
      <c r="C24" s="1349"/>
      <c r="D24" s="1349"/>
      <c r="E24" s="1349"/>
      <c r="F24" s="1349"/>
      <c r="G24" s="1349"/>
      <c r="H24" s="1349"/>
      <c r="I24" s="1349"/>
      <c r="J24" s="1349"/>
      <c r="K24" s="1349"/>
      <c r="L24" s="1349"/>
      <c r="M24" s="1349"/>
      <c r="N24" s="1349"/>
      <c r="O24" s="1349"/>
      <c r="P24" s="1349"/>
      <c r="Q24" s="1349"/>
      <c r="R24" s="1349"/>
      <c r="S24" s="1349"/>
      <c r="T24" s="1349"/>
      <c r="U24" s="1349"/>
      <c r="V24" s="1349"/>
      <c r="W24" s="1349"/>
      <c r="X24" s="1349"/>
      <c r="Y24" s="1349"/>
      <c r="Z24" s="1349"/>
      <c r="AA24" s="1349"/>
      <c r="AB24" s="1349"/>
      <c r="AC24" s="1349"/>
      <c r="AD24" s="1349"/>
      <c r="AE24" s="1349"/>
      <c r="AF24" s="1349"/>
      <c r="AG24" s="1349"/>
      <c r="AH24" s="1350"/>
      <c r="AI24" s="17"/>
      <c r="AK24" s="31"/>
      <c r="AL24" s="31"/>
      <c r="AM24" s="31"/>
      <c r="AN24" s="31"/>
      <c r="AO24" s="31"/>
      <c r="AP24" s="70"/>
      <c r="AQ24" s="31"/>
      <c r="AR24" s="31"/>
      <c r="AS24" s="31"/>
      <c r="AT24" s="31"/>
      <c r="AU24" s="31"/>
      <c r="AV24" s="31"/>
      <c r="AW24" s="31"/>
      <c r="AX24" s="31"/>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row>
    <row r="25" spans="1:79" ht="22.15" customHeight="1">
      <c r="A25" s="1348"/>
      <c r="B25" s="1349"/>
      <c r="C25" s="1349"/>
      <c r="D25" s="1349"/>
      <c r="E25" s="1349"/>
      <c r="F25" s="1349"/>
      <c r="G25" s="1349"/>
      <c r="H25" s="1349"/>
      <c r="I25" s="1349"/>
      <c r="J25" s="1349"/>
      <c r="K25" s="1349"/>
      <c r="L25" s="1349"/>
      <c r="M25" s="1349"/>
      <c r="N25" s="1349"/>
      <c r="O25" s="1349"/>
      <c r="P25" s="1349"/>
      <c r="Q25" s="1349"/>
      <c r="R25" s="1349"/>
      <c r="S25" s="1349"/>
      <c r="T25" s="1349"/>
      <c r="U25" s="1349"/>
      <c r="V25" s="1349"/>
      <c r="W25" s="1349"/>
      <c r="X25" s="1349"/>
      <c r="Y25" s="1349"/>
      <c r="Z25" s="1349"/>
      <c r="AA25" s="1349"/>
      <c r="AB25" s="1349"/>
      <c r="AC25" s="1349"/>
      <c r="AD25" s="1349"/>
      <c r="AE25" s="1349"/>
      <c r="AF25" s="1349"/>
      <c r="AG25" s="1349"/>
      <c r="AH25" s="1350"/>
      <c r="AI25" s="17"/>
      <c r="AK25" s="31"/>
      <c r="AL25" s="31"/>
      <c r="AM25" s="31"/>
      <c r="AN25" s="31"/>
      <c r="AO25" s="31"/>
      <c r="AP25" s="70"/>
      <c r="AQ25" s="31"/>
      <c r="AR25" s="31"/>
      <c r="AS25" s="31"/>
      <c r="AT25" s="31"/>
      <c r="AU25" s="31"/>
      <c r="AV25" s="31"/>
      <c r="AW25" s="31"/>
      <c r="AX25" s="31"/>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row>
    <row r="26" spans="1:79" ht="22.15" customHeight="1">
      <c r="A26" s="1348"/>
      <c r="B26" s="1349"/>
      <c r="C26" s="1349"/>
      <c r="D26" s="1349"/>
      <c r="E26" s="1349"/>
      <c r="F26" s="1349"/>
      <c r="G26" s="1349"/>
      <c r="H26" s="1349"/>
      <c r="I26" s="1349"/>
      <c r="J26" s="1349"/>
      <c r="K26" s="1349"/>
      <c r="L26" s="1349"/>
      <c r="M26" s="1349"/>
      <c r="N26" s="1349"/>
      <c r="O26" s="1349"/>
      <c r="P26" s="1349"/>
      <c r="Q26" s="1349"/>
      <c r="R26" s="1349"/>
      <c r="S26" s="1349"/>
      <c r="T26" s="1349"/>
      <c r="U26" s="1349"/>
      <c r="V26" s="1349"/>
      <c r="W26" s="1349"/>
      <c r="X26" s="1349"/>
      <c r="Y26" s="1349"/>
      <c r="Z26" s="1349"/>
      <c r="AA26" s="1349"/>
      <c r="AB26" s="1349"/>
      <c r="AC26" s="1349"/>
      <c r="AD26" s="1349"/>
      <c r="AE26" s="1349"/>
      <c r="AF26" s="1349"/>
      <c r="AG26" s="1349"/>
      <c r="AH26" s="1350"/>
      <c r="AI26" s="17"/>
      <c r="AK26" s="29"/>
      <c r="AL26" s="29"/>
      <c r="AM26" s="29"/>
      <c r="AN26" s="29"/>
      <c r="AO26" s="29"/>
      <c r="AP26" s="71"/>
      <c r="AQ26" s="29"/>
      <c r="AR26" s="29"/>
      <c r="AS26" s="29"/>
      <c r="AT26" s="29"/>
      <c r="AU26" s="29"/>
      <c r="AV26" s="29"/>
      <c r="AW26" s="29"/>
      <c r="AX26" s="29"/>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row>
    <row r="27" spans="1:79" ht="22.15" customHeight="1">
      <c r="A27" s="1351"/>
      <c r="B27" s="1352"/>
      <c r="C27" s="1352"/>
      <c r="D27" s="1352"/>
      <c r="E27" s="1352"/>
      <c r="F27" s="1352"/>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353"/>
      <c r="AI27" s="17"/>
      <c r="AK27" s="29"/>
      <c r="AL27" s="29"/>
      <c r="AM27" s="29"/>
      <c r="AN27" s="29"/>
      <c r="AO27" s="29"/>
      <c r="AP27" s="71"/>
      <c r="AQ27" s="29"/>
      <c r="AR27" s="29"/>
      <c r="AS27" s="29"/>
      <c r="AT27" s="29"/>
      <c r="AU27" s="29"/>
      <c r="AV27" s="29"/>
      <c r="AW27" s="29"/>
      <c r="AX27" s="29"/>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row>
    <row r="28" spans="1:79" ht="2.1" customHeight="1">
      <c r="A28" s="1285"/>
      <c r="B28" s="1238"/>
      <c r="C28" s="1238"/>
      <c r="D28" s="1238"/>
      <c r="E28" s="1238"/>
      <c r="F28" s="1238"/>
      <c r="G28" s="1238"/>
      <c r="H28" s="1238"/>
      <c r="I28" s="1238"/>
      <c r="J28" s="1238"/>
      <c r="K28" s="1238"/>
      <c r="L28" s="1238"/>
      <c r="M28" s="1238"/>
      <c r="N28" s="1238"/>
      <c r="O28" s="1238"/>
      <c r="P28" s="1238"/>
      <c r="Q28" s="1238"/>
      <c r="R28" s="1238"/>
      <c r="S28" s="1238"/>
      <c r="T28" s="1238"/>
      <c r="U28" s="1238"/>
      <c r="V28" s="1238"/>
      <c r="W28" s="1238"/>
      <c r="X28" s="1238"/>
      <c r="Y28" s="1238"/>
      <c r="Z28" s="1238"/>
      <c r="AA28" s="1238"/>
      <c r="AB28" s="1238"/>
      <c r="AC28" s="1238"/>
      <c r="AD28" s="1238"/>
      <c r="AE28" s="1238"/>
      <c r="AF28" s="1238"/>
      <c r="AG28" s="1238"/>
      <c r="AH28" s="1238"/>
      <c r="AI28" s="1238"/>
      <c r="AK28" s="29"/>
      <c r="AL28" s="29"/>
      <c r="AM28" s="29"/>
      <c r="AN28" s="29"/>
      <c r="AO28" s="29"/>
      <c r="AP28" s="71"/>
      <c r="AQ28" s="29"/>
      <c r="AR28" s="29"/>
      <c r="AS28" s="29"/>
      <c r="AT28" s="29"/>
      <c r="AU28" s="29"/>
      <c r="AV28" s="29"/>
      <c r="AW28" s="29"/>
      <c r="AX28" s="29"/>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row>
    <row r="29" spans="1:79" ht="3" customHeight="1">
      <c r="AK29" s="29"/>
      <c r="AL29" s="29"/>
      <c r="AM29" s="29"/>
      <c r="AN29" s="29"/>
      <c r="AO29" s="29"/>
      <c r="AP29" s="71"/>
      <c r="AQ29" s="29"/>
      <c r="AR29" s="29"/>
      <c r="AS29" s="29"/>
      <c r="AT29" s="29"/>
      <c r="AU29" s="29"/>
      <c r="AV29" s="29"/>
      <c r="AW29" s="29"/>
      <c r="AX29" s="29"/>
    </row>
    <row r="30" spans="1:79" ht="16.149999999999999" customHeight="1">
      <c r="A30" s="50" t="s">
        <v>10</v>
      </c>
      <c r="B30" s="9" t="s">
        <v>195</v>
      </c>
      <c r="C30" s="9"/>
      <c r="D30" s="9"/>
      <c r="E30" s="9"/>
      <c r="F30" s="9"/>
      <c r="G30" s="9"/>
      <c r="H30" s="9"/>
      <c r="I30" s="9"/>
      <c r="J30" s="9"/>
      <c r="K30" s="9"/>
      <c r="L30" s="9"/>
      <c r="M30" s="9"/>
      <c r="N30" s="9"/>
      <c r="O30" s="9"/>
      <c r="AK30" s="29"/>
      <c r="AL30" s="29"/>
      <c r="AM30" s="29"/>
      <c r="AN30" s="29"/>
      <c r="AO30" s="29"/>
      <c r="AP30" s="71"/>
      <c r="AQ30" s="29"/>
      <c r="AR30" s="29"/>
      <c r="AS30" s="29"/>
      <c r="AT30" s="29"/>
      <c r="AU30" s="29"/>
      <c r="AV30" s="29"/>
      <c r="AW30" s="29"/>
      <c r="AX30" s="29"/>
    </row>
    <row r="31" spans="1:79" ht="3" customHeight="1">
      <c r="AK31" s="29"/>
      <c r="AL31" s="29"/>
      <c r="AM31" s="29"/>
      <c r="AN31" s="29"/>
      <c r="AO31" s="29"/>
      <c r="AP31" s="71"/>
      <c r="AQ31" s="29"/>
      <c r="AR31" s="29"/>
      <c r="AS31" s="29"/>
      <c r="AT31" s="29"/>
      <c r="AU31" s="29"/>
      <c r="AV31" s="29"/>
      <c r="AW31" s="29"/>
      <c r="AX31" s="29"/>
    </row>
    <row r="32" spans="1:79" ht="20.100000000000001" customHeight="1">
      <c r="B32" s="20" t="s">
        <v>38</v>
      </c>
      <c r="C32" s="853" t="str">
        <f>IF(Application!C117="","",Application!C117)</f>
        <v/>
      </c>
      <c r="D32" s="853"/>
      <c r="E32" s="853"/>
      <c r="F32" s="853"/>
      <c r="G32" s="853"/>
      <c r="H32" s="853"/>
      <c r="I32" s="853"/>
      <c r="J32" s="853"/>
      <c r="K32" s="853"/>
      <c r="L32" s="853"/>
      <c r="M32" s="853"/>
      <c r="N32" s="853"/>
      <c r="O32" s="9" t="s">
        <v>1866</v>
      </c>
      <c r="P32" s="9"/>
      <c r="Q32" s="9"/>
      <c r="R32" s="9"/>
      <c r="S32" s="9"/>
      <c r="T32" s="9"/>
      <c r="U32" s="9"/>
      <c r="V32" s="9"/>
      <c r="W32" s="9"/>
      <c r="X32" s="9"/>
      <c r="Y32" s="9"/>
      <c r="Z32" s="9"/>
      <c r="AA32" s="9"/>
      <c r="AB32" s="9"/>
      <c r="AC32" s="9"/>
      <c r="AD32" s="9"/>
      <c r="AE32" s="9"/>
      <c r="AF32" s="9"/>
      <c r="AG32" s="9"/>
      <c r="AH32" s="9"/>
      <c r="AI32" s="9"/>
      <c r="AK32" s="29"/>
      <c r="AL32" s="29"/>
      <c r="AM32" s="29"/>
      <c r="AN32" s="29"/>
      <c r="AO32" s="29"/>
      <c r="AP32" s="80"/>
      <c r="AQ32" s="29"/>
      <c r="AR32" s="29"/>
      <c r="AS32" s="29"/>
      <c r="AT32" s="29"/>
      <c r="AU32" s="29"/>
      <c r="AV32" s="29"/>
      <c r="AW32" s="29"/>
      <c r="AX32" s="29"/>
    </row>
    <row r="33" spans="1:79" ht="16.149999999999999" customHeight="1">
      <c r="A33" s="9" t="s">
        <v>1867</v>
      </c>
      <c r="AK33" s="29"/>
      <c r="AL33" s="29"/>
      <c r="AM33" s="29"/>
      <c r="AN33" s="29"/>
      <c r="AO33" s="29"/>
      <c r="AP33" s="32"/>
      <c r="AR33" s="29"/>
      <c r="AS33" s="29"/>
      <c r="AT33" s="29"/>
      <c r="AU33" s="29"/>
      <c r="AV33" s="29"/>
      <c r="AW33" s="29"/>
      <c r="AX33" s="29"/>
    </row>
    <row r="34" spans="1:79" ht="16.149999999999999" customHeight="1">
      <c r="B34" s="18" t="s">
        <v>39</v>
      </c>
      <c r="AK34" s="29"/>
      <c r="AL34" s="29"/>
      <c r="AM34" s="29"/>
      <c r="AN34" s="29"/>
      <c r="AO34" s="29"/>
      <c r="AP34" s="71"/>
      <c r="AQ34" s="29"/>
      <c r="AR34" s="29"/>
      <c r="AS34" s="29"/>
      <c r="AT34" s="29"/>
      <c r="AU34" s="29"/>
      <c r="AV34" s="29"/>
      <c r="AW34" s="29"/>
      <c r="AX34" s="29"/>
    </row>
    <row r="35" spans="1:79" ht="16.149999999999999" customHeight="1">
      <c r="A35" s="18" t="s">
        <v>40</v>
      </c>
      <c r="AK35" s="29"/>
      <c r="AL35" s="29"/>
      <c r="AM35" s="29"/>
      <c r="AN35" s="29"/>
      <c r="AO35" s="29"/>
      <c r="AP35" s="71"/>
      <c r="AQ35" s="29"/>
      <c r="AR35" s="29"/>
      <c r="AS35" s="29"/>
      <c r="AT35" s="29"/>
      <c r="AU35" s="29"/>
      <c r="AV35" s="29"/>
      <c r="AW35" s="29"/>
      <c r="AX35" s="29"/>
    </row>
    <row r="36" spans="1:79" ht="16.149999999999999" customHeight="1">
      <c r="A36" s="18" t="s">
        <v>41</v>
      </c>
      <c r="AK36" s="29"/>
      <c r="AL36" s="29"/>
      <c r="AM36" s="29"/>
      <c r="AN36" s="29"/>
      <c r="AO36" s="29"/>
      <c r="AP36" s="71"/>
      <c r="AQ36" s="29"/>
      <c r="AR36" s="29"/>
      <c r="AS36" s="29"/>
      <c r="AT36" s="29"/>
      <c r="AU36" s="29"/>
      <c r="AV36" s="29"/>
      <c r="AW36" s="29"/>
      <c r="AX36" s="29"/>
    </row>
    <row r="37" spans="1:79" ht="12" customHeight="1">
      <c r="A37" s="1275" t="s">
        <v>42</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1275"/>
      <c r="AK37" s="29"/>
      <c r="AL37" s="29"/>
      <c r="AM37" s="29"/>
      <c r="AN37" s="29"/>
      <c r="AO37" s="29"/>
      <c r="AP37" s="71"/>
      <c r="AQ37" s="29"/>
      <c r="AR37" s="29"/>
      <c r="AS37" s="29"/>
      <c r="AT37" s="29"/>
      <c r="AU37" s="29"/>
      <c r="AV37" s="29"/>
      <c r="AW37" s="29"/>
      <c r="AX37" s="29"/>
    </row>
    <row r="38" spans="1:79" ht="12" customHeight="1">
      <c r="A38" s="1275" t="s">
        <v>43</v>
      </c>
      <c r="B38" s="1275"/>
      <c r="C38" s="1275"/>
      <c r="D38" s="1275"/>
      <c r="E38" s="1275"/>
      <c r="F38" s="1275"/>
      <c r="G38" s="1275"/>
      <c r="H38" s="1275"/>
      <c r="I38" s="1275"/>
      <c r="J38" s="1275"/>
      <c r="K38" s="1275"/>
      <c r="L38" s="1275"/>
      <c r="M38" s="1275"/>
      <c r="N38" s="1275"/>
      <c r="O38" s="1275"/>
      <c r="P38" s="1275"/>
      <c r="Q38" s="1275"/>
      <c r="R38" s="1275"/>
      <c r="S38" s="1275"/>
      <c r="T38" s="1275"/>
      <c r="U38" s="1275"/>
      <c r="V38" s="1275"/>
      <c r="W38" s="1275"/>
      <c r="X38" s="1275"/>
      <c r="Y38" s="1275"/>
      <c r="Z38" s="1275"/>
      <c r="AA38" s="1275"/>
      <c r="AB38" s="1275"/>
      <c r="AC38" s="1275"/>
      <c r="AD38" s="1275"/>
      <c r="AE38" s="1275"/>
      <c r="AF38" s="1275"/>
      <c r="AG38" s="1275"/>
      <c r="AH38" s="1275"/>
      <c r="AI38" s="1275"/>
      <c r="AK38" s="29"/>
      <c r="AL38" s="29"/>
      <c r="AM38" s="29"/>
      <c r="AN38" s="29"/>
      <c r="AO38" s="29"/>
      <c r="AP38" s="71"/>
      <c r="AQ38" s="29"/>
      <c r="AR38" s="29"/>
      <c r="AS38" s="29"/>
      <c r="AT38" s="29"/>
      <c r="AU38" s="29"/>
      <c r="AV38" s="29"/>
      <c r="AW38" s="29"/>
      <c r="AX38" s="29"/>
    </row>
    <row r="39" spans="1:79" ht="12" customHeight="1">
      <c r="A39" s="1275" t="s">
        <v>44</v>
      </c>
      <c r="B39" s="1275"/>
      <c r="C39" s="1275"/>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K39" s="29"/>
      <c r="AL39" s="29"/>
      <c r="AM39" s="29"/>
      <c r="AN39" s="29"/>
      <c r="AO39" s="29"/>
      <c r="AP39" s="71"/>
      <c r="AQ39" s="29"/>
      <c r="AR39" s="29"/>
      <c r="AS39" s="29"/>
      <c r="AT39" s="29"/>
      <c r="AU39" s="29"/>
      <c r="AV39" s="29"/>
      <c r="AW39" s="29"/>
      <c r="AX39" s="29"/>
    </row>
    <row r="40" spans="1:79" ht="3" customHeight="1">
      <c r="AK40" s="29"/>
      <c r="AL40" s="29"/>
      <c r="AM40" s="29"/>
      <c r="AN40" s="29"/>
      <c r="AO40" s="29"/>
      <c r="AP40" s="71"/>
      <c r="AQ40" s="29"/>
      <c r="AR40" s="29"/>
      <c r="AS40" s="29"/>
      <c r="AT40" s="29"/>
      <c r="AU40" s="29"/>
      <c r="AV40" s="29"/>
      <c r="AW40" s="29"/>
      <c r="AX40" s="29"/>
    </row>
    <row r="41" spans="1:79" ht="18" customHeight="1">
      <c r="S41" s="12" t="s">
        <v>37</v>
      </c>
      <c r="AK41" s="29"/>
      <c r="AL41" s="29"/>
      <c r="AM41" s="29"/>
      <c r="AN41" s="29"/>
      <c r="AO41" s="29"/>
      <c r="AP41" s="77"/>
      <c r="AQ41" s="29"/>
      <c r="AR41" s="29"/>
      <c r="AS41" s="29"/>
      <c r="AT41" s="29"/>
      <c r="AU41" s="29"/>
      <c r="AV41" s="29"/>
      <c r="AW41" s="29"/>
      <c r="AX41" s="29"/>
    </row>
    <row r="42" spans="1:79" ht="3" customHeight="1">
      <c r="AK42" s="29"/>
      <c r="AL42" s="29"/>
      <c r="AM42" s="29"/>
      <c r="AN42" s="29"/>
      <c r="AO42" s="29"/>
      <c r="AP42" s="71"/>
      <c r="AQ42" s="29"/>
      <c r="AR42" s="29"/>
      <c r="AS42" s="29"/>
      <c r="AT42" s="29"/>
      <c r="AU42" s="29"/>
      <c r="AV42" s="29"/>
      <c r="AW42" s="29"/>
      <c r="AX42" s="29"/>
    </row>
    <row r="43" spans="1:79" ht="16.149999999999999" customHeight="1">
      <c r="A43" s="1276" t="s">
        <v>53</v>
      </c>
      <c r="B43" s="1276"/>
      <c r="C43" s="9" t="s">
        <v>189</v>
      </c>
      <c r="D43" s="9"/>
      <c r="E43" s="9"/>
      <c r="F43" s="9"/>
      <c r="H43" s="1274">
        <f>IF(Application!T119="","",Application!T119)</f>
        <v>878000</v>
      </c>
      <c r="I43" s="1274"/>
      <c r="J43" s="1274"/>
      <c r="K43" s="1274"/>
      <c r="L43" s="1274"/>
      <c r="M43" s="9" t="s">
        <v>45</v>
      </c>
      <c r="N43" s="60"/>
      <c r="O43" s="60"/>
      <c r="P43" s="60"/>
      <c r="R43" s="9"/>
      <c r="T43" s="1276" t="s">
        <v>46</v>
      </c>
      <c r="U43" s="1276"/>
      <c r="V43" s="9" t="s">
        <v>192</v>
      </c>
      <c r="W43" s="9"/>
      <c r="X43" s="9"/>
      <c r="Y43" s="9"/>
      <c r="Z43" s="9"/>
      <c r="AB43" s="1274">
        <f>IF(Application!AC119="","",Application!AC119)</f>
        <v>85000</v>
      </c>
      <c r="AC43" s="1274"/>
      <c r="AD43" s="1274"/>
      <c r="AE43" s="1274"/>
      <c r="AF43" s="1274"/>
      <c r="AG43" s="9" t="s">
        <v>45</v>
      </c>
      <c r="AK43" s="29"/>
      <c r="AL43" s="29"/>
      <c r="AM43" s="29"/>
      <c r="AN43" s="29"/>
      <c r="AO43" s="29"/>
      <c r="AP43" s="77"/>
      <c r="AQ43" s="29"/>
      <c r="AR43" s="29"/>
      <c r="AS43" s="29"/>
      <c r="AT43" s="29"/>
      <c r="AU43" s="29"/>
      <c r="AV43" s="29"/>
      <c r="AW43" s="29"/>
      <c r="AX43" s="29"/>
    </row>
    <row r="44" spans="1:79" ht="12" customHeight="1">
      <c r="C44" s="10" t="s">
        <v>190</v>
      </c>
      <c r="D44" s="10"/>
      <c r="E44" s="10"/>
      <c r="F44" s="10"/>
      <c r="H44" s="10"/>
      <c r="I44" s="10"/>
      <c r="J44" s="10"/>
      <c r="K44" s="10"/>
      <c r="L44" s="10"/>
      <c r="M44" s="25" t="s">
        <v>191</v>
      </c>
      <c r="N44" s="10"/>
      <c r="O44" s="10"/>
      <c r="P44" s="10"/>
      <c r="R44" s="10"/>
      <c r="V44" s="10" t="s">
        <v>193</v>
      </c>
      <c r="X44" s="10"/>
      <c r="Y44" s="10"/>
      <c r="Z44" s="10"/>
      <c r="AB44" s="10"/>
      <c r="AC44" s="10"/>
      <c r="AD44" s="10"/>
      <c r="AE44" s="10"/>
      <c r="AF44" s="10"/>
      <c r="AG44" s="25" t="s">
        <v>191</v>
      </c>
      <c r="AP44" s="88"/>
    </row>
    <row r="45" spans="1:79" ht="16.149999999999999" customHeight="1">
      <c r="A45" s="1276" t="s">
        <v>47</v>
      </c>
      <c r="B45" s="1276"/>
      <c r="C45" s="1164" t="s">
        <v>48</v>
      </c>
      <c r="D45" s="1164"/>
      <c r="E45" s="1164"/>
      <c r="F45" s="1164"/>
      <c r="H45" s="18" t="s">
        <v>49</v>
      </c>
    </row>
    <row r="46" spans="1:79" ht="12" customHeight="1">
      <c r="C46" s="1279" t="s">
        <v>50</v>
      </c>
      <c r="D46" s="1279"/>
      <c r="E46" s="1279"/>
      <c r="F46" s="1279"/>
      <c r="H46" s="10" t="s">
        <v>51</v>
      </c>
    </row>
    <row r="47" spans="1:79" ht="5.0999999999999996" customHeight="1"/>
    <row r="48" spans="1:79" ht="25.15" customHeight="1">
      <c r="A48" s="1336" t="s">
        <v>899</v>
      </c>
      <c r="B48" s="1337"/>
      <c r="C48" s="1337"/>
      <c r="D48" s="1337"/>
      <c r="E48" s="1337"/>
      <c r="F48" s="1337"/>
      <c r="G48" s="1337"/>
      <c r="H48" s="1337"/>
      <c r="I48" s="1337"/>
      <c r="J48" s="1337"/>
      <c r="K48" s="1337"/>
      <c r="L48" s="1337"/>
      <c r="M48" s="1337"/>
      <c r="N48" s="1337"/>
      <c r="O48" s="1337"/>
      <c r="P48" s="1337"/>
      <c r="Q48" s="1337"/>
      <c r="R48" s="1337"/>
      <c r="S48" s="1337"/>
      <c r="T48" s="1337"/>
      <c r="U48" s="1337"/>
      <c r="V48" s="1337"/>
      <c r="W48" s="1337"/>
      <c r="X48" s="1337"/>
      <c r="Y48" s="1337"/>
      <c r="Z48" s="1337"/>
      <c r="AA48" s="1337"/>
      <c r="AB48" s="1337"/>
      <c r="AC48" s="1337"/>
      <c r="AD48" s="1337"/>
      <c r="AE48" s="1337"/>
      <c r="AF48" s="1337"/>
      <c r="AG48" s="1337"/>
      <c r="AH48" s="1338"/>
      <c r="AI48" s="17"/>
      <c r="AZ48" s="27"/>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row>
    <row r="49" spans="1:79" ht="25.15" customHeight="1">
      <c r="A49" s="1339"/>
      <c r="B49" s="1340"/>
      <c r="C49" s="1340"/>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c r="AE49" s="1340"/>
      <c r="AF49" s="1340"/>
      <c r="AG49" s="1340"/>
      <c r="AH49" s="1341"/>
      <c r="AI49" s="17"/>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row>
    <row r="50" spans="1:79" ht="25.15" customHeight="1">
      <c r="A50" s="1342"/>
      <c r="B50" s="1343"/>
      <c r="C50" s="1343"/>
      <c r="D50" s="1343"/>
      <c r="E50" s="1343"/>
      <c r="F50" s="1343"/>
      <c r="G50" s="1343"/>
      <c r="H50" s="1343"/>
      <c r="I50" s="1343"/>
      <c r="J50" s="1343"/>
      <c r="K50" s="1343"/>
      <c r="L50" s="1343"/>
      <c r="M50" s="1343"/>
      <c r="N50" s="1343"/>
      <c r="O50" s="1343"/>
      <c r="P50" s="1343"/>
      <c r="Q50" s="1343"/>
      <c r="R50" s="1343"/>
      <c r="S50" s="1343"/>
      <c r="T50" s="1343"/>
      <c r="U50" s="1343"/>
      <c r="V50" s="1343"/>
      <c r="W50" s="1343"/>
      <c r="X50" s="1343"/>
      <c r="Y50" s="1343"/>
      <c r="Z50" s="1343"/>
      <c r="AA50" s="1343"/>
      <c r="AB50" s="1343"/>
      <c r="AC50" s="1343"/>
      <c r="AD50" s="1343"/>
      <c r="AE50" s="1343"/>
      <c r="AF50" s="1343"/>
      <c r="AG50" s="1343"/>
      <c r="AH50" s="1344"/>
      <c r="AI50" s="17"/>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row>
    <row r="51" spans="1:79" ht="3" customHeight="1"/>
    <row r="52" spans="1:79" ht="3" customHeight="1"/>
    <row r="53" spans="1:79" ht="16.149999999999999" customHeight="1">
      <c r="A53" s="50" t="s">
        <v>11</v>
      </c>
      <c r="B53" s="9" t="s">
        <v>196</v>
      </c>
      <c r="C53" s="9"/>
      <c r="D53" s="9"/>
      <c r="E53" s="9"/>
      <c r="F53" s="9"/>
      <c r="G53" s="9"/>
      <c r="H53" s="9"/>
      <c r="I53" s="9"/>
      <c r="J53" s="9"/>
      <c r="K53" s="9"/>
    </row>
    <row r="54" spans="1:79" ht="3" customHeight="1"/>
    <row r="55" spans="1:79" ht="30" customHeight="1">
      <c r="A55" s="1309" t="s">
        <v>1869</v>
      </c>
      <c r="B55" s="1309"/>
      <c r="C55" s="1309"/>
      <c r="D55" s="1309"/>
      <c r="E55" s="1309"/>
      <c r="F55" s="1309"/>
      <c r="G55" s="687"/>
      <c r="H55" s="1308" t="str">
        <f>IF(C32="","",C32)</f>
        <v/>
      </c>
      <c r="I55" s="1308"/>
      <c r="J55" s="1308"/>
      <c r="K55" s="1308"/>
      <c r="L55" s="1308"/>
      <c r="M55" s="1308"/>
      <c r="N55" s="1308"/>
      <c r="O55" s="1308"/>
      <c r="P55" s="1308"/>
      <c r="Q55" s="1308"/>
      <c r="R55" s="1308"/>
      <c r="S55" s="1308"/>
      <c r="T55" s="1308"/>
      <c r="U55" s="1308"/>
      <c r="V55" s="1308"/>
      <c r="W55" s="1308"/>
      <c r="X55" s="1309" t="s">
        <v>1868</v>
      </c>
      <c r="Y55" s="1309"/>
      <c r="Z55" s="1309"/>
      <c r="AA55" s="1309"/>
      <c r="AB55" s="1309"/>
      <c r="AC55" s="1309"/>
      <c r="AD55" s="1309"/>
      <c r="AE55" s="1309"/>
      <c r="AF55" s="1308" t="str">
        <f>IF(Application!M117="","",Application!M117)</f>
        <v/>
      </c>
      <c r="AG55" s="1308"/>
      <c r="AH55" s="1308"/>
      <c r="AI55" s="1308"/>
      <c r="AP55" s="88"/>
    </row>
    <row r="56" spans="1:79" ht="3" customHeight="1">
      <c r="F56" s="208"/>
      <c r="G56" s="208"/>
      <c r="H56" s="208"/>
      <c r="I56" s="208"/>
      <c r="J56" s="208"/>
      <c r="K56" s="208"/>
      <c r="L56" s="208"/>
      <c r="M56" s="208"/>
      <c r="N56" s="208"/>
      <c r="O56" s="208"/>
      <c r="P56" s="208"/>
      <c r="Q56" s="208"/>
      <c r="R56" s="208"/>
      <c r="S56" s="208"/>
      <c r="T56" s="208"/>
      <c r="U56" s="208"/>
      <c r="V56" s="208"/>
      <c r="W56" s="208"/>
      <c r="X56" s="208"/>
      <c r="Y56" s="208"/>
      <c r="AB56" s="1295" t="str">
        <f>IF(Application!AB117="","",Application!AB117)</f>
        <v/>
      </c>
      <c r="AC56" s="1295"/>
      <c r="AD56" s="1295"/>
      <c r="AE56" s="1295"/>
      <c r="AF56" s="1295"/>
      <c r="AG56" s="1295"/>
      <c r="AH56" s="1295"/>
      <c r="AI56" s="1295"/>
    </row>
    <row r="57" spans="1:79" ht="30" customHeight="1">
      <c r="A57" s="1311" t="s">
        <v>1870</v>
      </c>
      <c r="B57" s="1311"/>
      <c r="C57" s="1311"/>
      <c r="D57" s="1311"/>
      <c r="E57" s="688"/>
      <c r="F57" s="1310" t="str">
        <f>IF(Application!C119="","",Application!C119)</f>
        <v/>
      </c>
      <c r="G57" s="1310"/>
      <c r="H57" s="1310"/>
      <c r="I57" s="1310"/>
      <c r="J57" s="1310"/>
      <c r="K57" s="1310"/>
      <c r="L57" s="1310"/>
      <c r="M57" s="1310"/>
      <c r="N57" s="1310"/>
      <c r="O57" s="1310"/>
      <c r="P57" s="1310"/>
      <c r="Q57" s="1310"/>
      <c r="R57" s="1310"/>
      <c r="S57" s="1310"/>
      <c r="T57" s="1310"/>
      <c r="U57" s="1310"/>
      <c r="V57" s="1310"/>
      <c r="W57" s="1310"/>
      <c r="X57" s="1310"/>
      <c r="Y57" s="1310"/>
      <c r="Z57" s="1297" t="s">
        <v>1871</v>
      </c>
      <c r="AA57" s="1298"/>
      <c r="AB57" s="1296"/>
      <c r="AC57" s="1296"/>
      <c r="AD57" s="1296"/>
      <c r="AE57" s="1296"/>
      <c r="AF57" s="1296"/>
      <c r="AG57" s="1296"/>
      <c r="AH57" s="1296"/>
      <c r="AI57" s="1296"/>
    </row>
    <row r="58" spans="1:79" ht="5.0999999999999996" customHeight="1"/>
    <row r="59" spans="1:79" ht="30" customHeight="1">
      <c r="B59" s="1218" t="s">
        <v>32</v>
      </c>
      <c r="C59" s="1218"/>
      <c r="D59" s="1218"/>
      <c r="E59" s="1218"/>
      <c r="F59" s="1218"/>
      <c r="G59" s="1308" t="str">
        <f>IF(Application!V152="","",Application!V152)</f>
        <v/>
      </c>
      <c r="H59" s="1308"/>
      <c r="I59" s="1308"/>
      <c r="J59" s="24" t="s">
        <v>0</v>
      </c>
      <c r="K59" s="1308" t="str">
        <f>IF(Application!Z152="","",Application!Z152)</f>
        <v/>
      </c>
      <c r="L59" s="1308"/>
      <c r="M59" s="24" t="s">
        <v>1</v>
      </c>
      <c r="N59" s="1308" t="str">
        <f>IF(Application!AC152="","",Application!AC152)</f>
        <v/>
      </c>
      <c r="O59" s="1308"/>
      <c r="P59" s="24" t="s">
        <v>2</v>
      </c>
      <c r="Q59" s="76"/>
      <c r="R59" s="1218" t="s">
        <v>197</v>
      </c>
      <c r="S59" s="1218"/>
      <c r="T59" s="1218"/>
      <c r="U59" s="1218"/>
      <c r="V59" s="1218"/>
      <c r="W59" s="1218"/>
      <c r="X59" s="1218"/>
      <c r="Y59" s="1218"/>
      <c r="Z59" s="1335" t="s">
        <v>2174</v>
      </c>
      <c r="AA59" s="1312"/>
      <c r="AB59" s="1312"/>
      <c r="AC59" s="1312"/>
      <c r="AD59" s="1312"/>
      <c r="AE59" s="1312"/>
      <c r="AF59" s="1312"/>
      <c r="AG59" s="1312"/>
      <c r="AH59" s="1312"/>
      <c r="AI59" s="1312"/>
    </row>
    <row r="60" spans="1:79" s="55" customFormat="1" ht="20.100000000000001" customHeight="1">
      <c r="B60" s="1232" t="s">
        <v>179</v>
      </c>
      <c r="C60" s="1232"/>
      <c r="D60" s="1232"/>
      <c r="E60" s="1232"/>
      <c r="F60" s="1232"/>
      <c r="J60" s="64" t="s">
        <v>180</v>
      </c>
      <c r="M60" s="64" t="s">
        <v>181</v>
      </c>
      <c r="P60" s="64" t="s">
        <v>179</v>
      </c>
      <c r="S60" s="54" t="s">
        <v>198</v>
      </c>
      <c r="V60" s="56"/>
      <c r="W60" s="56"/>
      <c r="X60" s="56"/>
      <c r="Y60" s="56"/>
      <c r="Z60" s="5"/>
      <c r="AA60" s="5"/>
      <c r="AB60" s="5"/>
      <c r="AC60" s="5"/>
      <c r="AD60" s="5"/>
      <c r="AE60" s="5"/>
      <c r="AF60" s="5"/>
      <c r="AG60" s="5"/>
      <c r="AH60" s="5"/>
      <c r="AP60" s="72"/>
    </row>
    <row r="61" spans="1:79" ht="20.100000000000001" customHeight="1">
      <c r="S61" s="1166" t="str">
        <f>IF(Application!A7="","",Application!A7)</f>
        <v>東京日英学院</v>
      </c>
      <c r="T61" s="1166"/>
      <c r="U61" s="1166"/>
      <c r="V61" s="1166"/>
      <c r="W61" s="1166"/>
      <c r="X61" s="1166"/>
      <c r="Y61" s="1166"/>
      <c r="Z61" s="1166"/>
      <c r="AA61" s="1166"/>
      <c r="AB61" s="1166"/>
      <c r="AC61" s="1166"/>
      <c r="AD61" s="1166"/>
      <c r="AE61" s="1166"/>
      <c r="AF61" s="1166"/>
      <c r="AG61" s="1166"/>
      <c r="AH61" s="1166"/>
      <c r="AI61" s="1166"/>
    </row>
    <row r="62" spans="1:79" ht="15" customHeight="1">
      <c r="AI62" s="34"/>
    </row>
  </sheetData>
  <sheetProtection algorithmName="SHA-512" hashValue="gXFn1OA2AFsVerazJXiuiKpILSO9j6Vz2K/1QvNJ+G1Z9K8fT7W/lx7T/jky21xG5le2qPi3a9mezKx+d5x+cQ==" saltValue="h48e5Up6P3T+i81uHLIQvg==" spinCount="100000" sheet="1" formatCells="0" selectLockedCells="1"/>
  <mergeCells count="46">
    <mergeCell ref="A10:D10"/>
    <mergeCell ref="E10:H10"/>
    <mergeCell ref="I10:Z10"/>
    <mergeCell ref="A2:AI2"/>
    <mergeCell ref="A3:AI3"/>
    <mergeCell ref="A8:D8"/>
    <mergeCell ref="E8:H8"/>
    <mergeCell ref="I8:Z8"/>
    <mergeCell ref="P12:S12"/>
    <mergeCell ref="U12:V12"/>
    <mergeCell ref="X12:Y12"/>
    <mergeCell ref="Z12:AA12"/>
    <mergeCell ref="S13:U13"/>
    <mergeCell ref="V13:X13"/>
    <mergeCell ref="Y13:Z13"/>
    <mergeCell ref="A45:B45"/>
    <mergeCell ref="C45:F45"/>
    <mergeCell ref="A17:AI17"/>
    <mergeCell ref="A23:AH27"/>
    <mergeCell ref="A28:AI28"/>
    <mergeCell ref="C32:N32"/>
    <mergeCell ref="A37:AI37"/>
    <mergeCell ref="A38:AI38"/>
    <mergeCell ref="A39:AI39"/>
    <mergeCell ref="A43:B43"/>
    <mergeCell ref="H43:L43"/>
    <mergeCell ref="T43:U43"/>
    <mergeCell ref="AB43:AF43"/>
    <mergeCell ref="C46:F46"/>
    <mergeCell ref="A48:AH50"/>
    <mergeCell ref="A55:F55"/>
    <mergeCell ref="H55:W55"/>
    <mergeCell ref="X55:AE55"/>
    <mergeCell ref="AF55:AI55"/>
    <mergeCell ref="B60:F60"/>
    <mergeCell ref="S61:AI61"/>
    <mergeCell ref="AB56:AI57"/>
    <mergeCell ref="A57:D57"/>
    <mergeCell ref="F57:Y57"/>
    <mergeCell ref="Z57:AA57"/>
    <mergeCell ref="B59:F59"/>
    <mergeCell ref="G59:I59"/>
    <mergeCell ref="K59:L59"/>
    <mergeCell ref="N59:O59"/>
    <mergeCell ref="R59:Y59"/>
    <mergeCell ref="Z59:AI59"/>
  </mergeCells>
  <phoneticPr fontId="190" type="noConversion"/>
  <printOptions horizontalCentered="1"/>
  <pageMargins left="0.39370078740157483" right="0.39370078740157483" top="0.59055118110236227" bottom="0.39370078740157483" header="0.19685039370078741" footer="0.11811023622047245"/>
  <pageSetup paperSize="9" scale="93"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50</vt:i4>
      </vt:variant>
    </vt:vector>
  </HeadingPairs>
  <TitlesOfParts>
    <vt:vector size="86" baseType="lpstr">
      <vt:lpstr>Application</vt:lpstr>
      <vt:lpstr>★Resume-1★</vt:lpstr>
      <vt:lpstr>★Resume-2★</vt:lpstr>
      <vt:lpstr>★Resume-2★ (訳文)</vt:lpstr>
      <vt:lpstr>Career Plan</vt:lpstr>
      <vt:lpstr>Career Plan(訳文)</vt:lpstr>
      <vt:lpstr>★Expenses Payment★</vt:lpstr>
      <vt:lpstr>★Family List★</vt:lpstr>
      <vt:lpstr>★Expenses Payment★(訳文)</vt:lpstr>
      <vt:lpstr>誓約書中国語</vt:lpstr>
      <vt:lpstr>誓約書EN</vt:lpstr>
      <vt:lpstr>誓約書NEP</vt:lpstr>
      <vt:lpstr>誓約書VET</vt:lpstr>
      <vt:lpstr>誓約書MMR</vt:lpstr>
      <vt:lpstr>提交资料一览表</vt:lpstr>
      <vt:lpstr>入学誓約書</vt:lpstr>
      <vt:lpstr>提出書類一覧表</vt:lpstr>
      <vt:lpstr>申請人用（認定）１</vt:lpstr>
      <vt:lpstr>申請人用（認定）２Ｐ </vt:lpstr>
      <vt:lpstr>申請人用（認定）２Ｐ1</vt:lpstr>
      <vt:lpstr>申請人用（認定）３Ｐ </vt:lpstr>
      <vt:lpstr>申請人用（認定）３Ｐ1</vt:lpstr>
      <vt:lpstr>所属機関用（認定）１Ｐ </vt:lpstr>
      <vt:lpstr>所属機関用（認定）２Ｐ</vt:lpstr>
      <vt:lpstr>適正校クラスⅠ</vt:lpstr>
      <vt:lpstr>適正校クラスⅡ</vt:lpstr>
      <vt:lpstr>適正校以外</vt:lpstr>
      <vt:lpstr>各種確認書</vt:lpstr>
      <vt:lpstr>各種確認書1</vt:lpstr>
      <vt:lpstr>別紙各種確認書</vt:lpstr>
      <vt:lpstr>職歴リスト3つ以上</vt:lpstr>
      <vt:lpstr>未成年支援確認誓約書</vt:lpstr>
      <vt:lpstr>Previous Stay in Japan List</vt:lpstr>
      <vt:lpstr>未成年支援確認誓約書-日英</vt:lpstr>
      <vt:lpstr>結核スクリーニング対象者説明書</vt:lpstr>
      <vt:lpstr>結核非発病証明書提出できない理由書</vt:lpstr>
      <vt:lpstr>各種確認書!CountryList</vt:lpstr>
      <vt:lpstr>入学誓約書!CountryList</vt:lpstr>
      <vt:lpstr>CountryList</vt:lpstr>
      <vt:lpstr>各種確認書!CurrencyList</vt:lpstr>
      <vt:lpstr>入学誓約書!CurrencyList</vt:lpstr>
      <vt:lpstr>CurrencyList</vt:lpstr>
      <vt:lpstr>各種確認書!ListedCountries</vt:lpstr>
      <vt:lpstr>入学誓約書!ListedCountries</vt:lpstr>
      <vt:lpstr>ListedCountries</vt:lpstr>
      <vt:lpstr>各種確認書!PrefecturesList</vt:lpstr>
      <vt:lpstr>入学誓約書!PrefecturesList</vt:lpstr>
      <vt:lpstr>PrefecturesList</vt:lpstr>
      <vt:lpstr>各種確認書!PrefecturesList_app</vt:lpstr>
      <vt:lpstr>PrefecturesList_app</vt:lpstr>
      <vt:lpstr>'★Expenses Payment★'!Print_Area</vt:lpstr>
      <vt:lpstr>'★Expenses Payment★(訳文)'!Print_Area</vt:lpstr>
      <vt:lpstr>'★Family List★'!Print_Area</vt:lpstr>
      <vt:lpstr>'★Resume-1★'!Print_Area</vt:lpstr>
      <vt:lpstr>'★Resume-2★'!Print_Area</vt:lpstr>
      <vt:lpstr>'★Resume-2★ (訳文)'!Print_Area</vt:lpstr>
      <vt:lpstr>Application!Print_Area</vt:lpstr>
      <vt:lpstr>'Career Plan'!Print_Area</vt:lpstr>
      <vt:lpstr>'Career Plan(訳文)'!Print_Area</vt:lpstr>
      <vt:lpstr>'Previous Stay in Japan List'!Print_Area</vt:lpstr>
      <vt:lpstr>各種確認書!Print_Area</vt:lpstr>
      <vt:lpstr>各種確認書1!Print_Area</vt:lpstr>
      <vt:lpstr>結核スクリーニング対象者説明書!Print_Area</vt:lpstr>
      <vt:lpstr>結核非発病証明書提出できない理由書!Print_Area</vt:lpstr>
      <vt:lpstr>'所属機関用（認定）１Ｐ '!Print_Area</vt:lpstr>
      <vt:lpstr>'所属機関用（認定）２Ｐ'!Print_Area</vt:lpstr>
      <vt:lpstr>職歴リスト3つ以上!Print_Area</vt:lpstr>
      <vt:lpstr>'申請人用（認定）１'!Print_Area</vt:lpstr>
      <vt:lpstr>'申請人用（認定）２Ｐ '!Print_Area</vt:lpstr>
      <vt:lpstr>'申請人用（認定）２Ｐ1'!Print_Area</vt:lpstr>
      <vt:lpstr>'申請人用（認定）３Ｐ '!Print_Area</vt:lpstr>
      <vt:lpstr>'申請人用（認定）３Ｐ1'!Print_Area</vt:lpstr>
      <vt:lpstr>誓約書EN!Print_Area</vt:lpstr>
      <vt:lpstr>誓約書MMR!Print_Area</vt:lpstr>
      <vt:lpstr>誓約書NEP!Print_Area</vt:lpstr>
      <vt:lpstr>誓約書VET!Print_Area</vt:lpstr>
      <vt:lpstr>誓約書中国語!Print_Area</vt:lpstr>
      <vt:lpstr>提交资料一览表!Print_Area</vt:lpstr>
      <vt:lpstr>提出書類一覧表!Print_Area</vt:lpstr>
      <vt:lpstr>適正校クラスⅠ!Print_Area</vt:lpstr>
      <vt:lpstr>適正校クラスⅡ!Print_Area</vt:lpstr>
      <vt:lpstr>適正校以外!Print_Area</vt:lpstr>
      <vt:lpstr>入学誓約書!Print_Area</vt:lpstr>
      <vt:lpstr>別紙各種確認書!Print_Area</vt:lpstr>
      <vt:lpstr>未成年支援確認誓約書!Print_Area</vt:lpstr>
      <vt:lpstr>'未成年支援確認誓約書-日英'!Print_Area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東京日英学院申請表(追创留学www.liuxue.net)</dc:title>
  <dc:creator>颜春捷</dc:creator>
  <cp:keywords>追创留学www.liuxue.net</cp:keywords>
  <cp:lastModifiedBy>顔春捷</cp:lastModifiedBy>
  <cp:lastPrinted>2026-03-08T16:44:53Z</cp:lastPrinted>
  <dcterms:created xsi:type="dcterms:W3CDTF">2015-01-09T02:54:11Z</dcterms:created>
  <dcterms:modified xsi:type="dcterms:W3CDTF">2026-04-21T13:59:06Z</dcterms:modified>
</cp:coreProperties>
</file>